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I:\Users\Grupe\Razvoj\ORP Osrednje Celjsko\21A_OČKOV MOC Štore Vojnik_javno naročilo izvedba\3_Razpisna dokumentacija - za objavo\9_Popravek razpisne dokumentacije_3_9_2020\"/>
    </mc:Choice>
  </mc:AlternateContent>
  <xr:revisionPtr revIDLastSave="0" documentId="8_{FF60A928-7449-43DA-BAF1-2987B12A69CE}" xr6:coauthVersionLast="45" xr6:coauthVersionMax="45" xr10:uidLastSave="{00000000-0000-0000-0000-000000000000}"/>
  <bookViews>
    <workbookView xWindow="-120" yWindow="-120" windowWidth="29040" windowHeight="15840" tabRatio="819" activeTab="1" xr2:uid="{00000000-000D-0000-FFFF-FFFF00000000}"/>
  </bookViews>
  <sheets>
    <sheet name="SK-REKAP" sheetId="1" r:id="rId1"/>
    <sheet name="kanal F1 in ČK1" sheetId="4" r:id="rId2"/>
    <sheet name="Črpališče Č1" sheetId="8" r:id="rId3"/>
  </sheets>
  <definedNames>
    <definedName name="_xlnm.Print_Area" localSheetId="2">'Črpališče Č1'!$A$1:$F$195</definedName>
    <definedName name="_xlnm.Print_Area" localSheetId="0">'SK-REKAP'!$A$1:$F$39</definedName>
    <definedName name="_xlnm.Print_Titles" localSheetId="2">'Črpališče Č1'!$3:$4</definedName>
    <definedName name="_xlnm.Print_Titles" localSheetId="1">'kanal F1 in ČK1'!$1:$2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8" l="1"/>
  <c r="F15" i="8" l="1"/>
  <c r="F43" i="8" l="1"/>
  <c r="F45" i="4" l="1"/>
  <c r="F42" i="8" l="1"/>
  <c r="F135" i="8" l="1"/>
  <c r="F136" i="8"/>
  <c r="F137" i="8"/>
  <c r="F138" i="8"/>
  <c r="F139" i="8"/>
  <c r="F98" i="8"/>
  <c r="F99" i="8"/>
  <c r="F100" i="8"/>
  <c r="F186" i="8" l="1"/>
  <c r="F187" i="8"/>
  <c r="F188" i="8"/>
  <c r="F189" i="8"/>
  <c r="F185" i="8"/>
  <c r="F167" i="8"/>
  <c r="F165" i="8"/>
  <c r="F169" i="8"/>
  <c r="F171" i="8"/>
  <c r="F172" i="8"/>
  <c r="F173" i="8"/>
  <c r="F174" i="8"/>
  <c r="F175" i="8"/>
  <c r="F176" i="8"/>
  <c r="F177" i="8"/>
  <c r="F178" i="8"/>
  <c r="F179" i="8"/>
  <c r="F180" i="8"/>
  <c r="F181" i="8"/>
  <c r="F182" i="8"/>
  <c r="F183" i="8"/>
  <c r="F170" i="8"/>
  <c r="F157" i="8"/>
  <c r="F158" i="8"/>
  <c r="F159" i="8"/>
  <c r="F160" i="8"/>
  <c r="F156" i="8"/>
  <c r="F152" i="8"/>
  <c r="F151" i="8"/>
  <c r="F147" i="8"/>
  <c r="F144" i="8"/>
  <c r="F145" i="8"/>
  <c r="F146" i="8"/>
  <c r="F143" i="8"/>
  <c r="F116" i="8"/>
  <c r="F117" i="8"/>
  <c r="F118" i="8"/>
  <c r="F119" i="8"/>
  <c r="F120" i="8"/>
  <c r="F121" i="8"/>
  <c r="F122" i="8"/>
  <c r="F123" i="8"/>
  <c r="F124" i="8"/>
  <c r="F125" i="8"/>
  <c r="F126" i="8"/>
  <c r="F127" i="8"/>
  <c r="F128" i="8"/>
  <c r="F129" i="8"/>
  <c r="F130" i="8"/>
  <c r="F131" i="8"/>
  <c r="F132" i="8"/>
  <c r="F133" i="8"/>
  <c r="F134" i="8"/>
  <c r="F115" i="8"/>
  <c r="F105" i="8"/>
  <c r="F106" i="8"/>
  <c r="F107" i="8"/>
  <c r="F108" i="8"/>
  <c r="F109" i="8"/>
  <c r="F110" i="8"/>
  <c r="F97"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161" i="8" l="1"/>
  <c r="E23" i="1" s="1"/>
  <c r="F190" i="8"/>
  <c r="E24" i="1" s="1"/>
  <c r="F140" i="8"/>
  <c r="E20" i="1" s="1"/>
  <c r="F153" i="8"/>
  <c r="E22" i="1" s="1"/>
  <c r="F148" i="8"/>
  <c r="E21" i="1" s="1"/>
  <c r="F111" i="8"/>
  <c r="E19" i="1" s="1"/>
  <c r="F35" i="8" l="1"/>
  <c r="F68" i="4" l="1"/>
  <c r="F67" i="4"/>
  <c r="F52" i="4"/>
  <c r="F51" i="4"/>
  <c r="F50" i="4"/>
  <c r="F72" i="4" l="1"/>
  <c r="F71" i="4"/>
  <c r="F44" i="4"/>
  <c r="F56" i="4"/>
  <c r="F13" i="4"/>
  <c r="F12" i="4"/>
  <c r="F24" i="4" l="1"/>
  <c r="F47" i="4" l="1"/>
  <c r="F48" i="4"/>
  <c r="F49" i="4"/>
  <c r="F53" i="4"/>
  <c r="F54" i="4"/>
  <c r="F55" i="4"/>
  <c r="F57" i="4"/>
  <c r="F21" i="4"/>
  <c r="F23" i="4"/>
  <c r="F25" i="4"/>
  <c r="F26" i="4"/>
  <c r="F27" i="4"/>
  <c r="F28" i="4"/>
  <c r="F29" i="4"/>
  <c r="F30" i="4"/>
  <c r="F31" i="4"/>
  <c r="F32" i="4"/>
  <c r="F33" i="4"/>
  <c r="F34" i="4"/>
  <c r="F35" i="4"/>
  <c r="F36" i="4"/>
  <c r="F37" i="4"/>
  <c r="F38" i="4"/>
  <c r="F10" i="8" l="1"/>
  <c r="F49" i="8"/>
  <c r="F101" i="8" s="1"/>
  <c r="E18" i="1" l="1"/>
  <c r="F17" i="1" s="1"/>
  <c r="F191" i="8"/>
  <c r="F44" i="8"/>
  <c r="F23" i="8"/>
  <c r="F24" i="8"/>
  <c r="F26" i="8"/>
  <c r="F27" i="8"/>
  <c r="F28" i="8"/>
  <c r="F29" i="8"/>
  <c r="F30" i="8"/>
  <c r="F31" i="8"/>
  <c r="F32" i="8"/>
  <c r="F33" i="8"/>
  <c r="F34" i="8"/>
  <c r="F36" i="8"/>
  <c r="F22" i="8"/>
  <c r="F16" i="8"/>
  <c r="F14" i="1" s="1"/>
  <c r="F11" i="8"/>
  <c r="F13" i="1" s="1"/>
  <c r="F6" i="8"/>
  <c r="F7" i="8" s="1"/>
  <c r="F63" i="4"/>
  <c r="F64" i="4"/>
  <c r="F65" i="4"/>
  <c r="F66" i="4"/>
  <c r="F69" i="4"/>
  <c r="F70" i="4"/>
  <c r="F73" i="4"/>
  <c r="F62" i="4"/>
  <c r="F43" i="4"/>
  <c r="F20" i="4"/>
  <c r="F6" i="4"/>
  <c r="F7" i="4"/>
  <c r="F8" i="4"/>
  <c r="F9" i="4"/>
  <c r="F10" i="4"/>
  <c r="F11" i="4"/>
  <c r="F5" i="4"/>
  <c r="F4" i="4"/>
  <c r="F58" i="4" l="1"/>
  <c r="F7" i="1" s="1"/>
  <c r="F39" i="4"/>
  <c r="F6" i="1" s="1"/>
  <c r="F14" i="4"/>
  <c r="F5" i="1" s="1"/>
  <c r="F74" i="4"/>
  <c r="F8" i="1" s="1"/>
  <c r="F45" i="8"/>
  <c r="F16" i="1" s="1"/>
  <c r="F37" i="8"/>
  <c r="F15" i="1" s="1"/>
  <c r="F12" i="1"/>
  <c r="F193" i="8" l="1"/>
  <c r="F76" i="4"/>
  <c r="F9" i="1"/>
  <c r="F25" i="1"/>
  <c r="F27" i="1" l="1"/>
  <c r="F28" i="1" s="1"/>
  <c r="F29" i="1" s="1"/>
  <c r="F30" i="1" l="1"/>
  <c r="F31" i="1"/>
</calcChain>
</file>

<file path=xl/sharedStrings.xml><?xml version="1.0" encoding="utf-8"?>
<sst xmlns="http://schemas.openxmlformats.org/spreadsheetml/2006/main" count="684" uniqueCount="465">
  <si>
    <t>Zap. št</t>
  </si>
  <si>
    <t>POSTAVKA</t>
  </si>
  <si>
    <t>Enota</t>
  </si>
  <si>
    <t>Količina</t>
  </si>
  <si>
    <t>Cena na enoto</t>
  </si>
  <si>
    <t>Cena skupaj</t>
  </si>
  <si>
    <t>kom</t>
  </si>
  <si>
    <t>kompl.</t>
  </si>
  <si>
    <t xml:space="preserve">OPOMBA: Za vse postavke, ki zajemajo material velja, da je potrebno v ceni za enoto vkalkulirati nabavno ceno, prevoz, razkladanje, prenos do mesta vgraditve ter vgrajevanje ali polaganje.
</t>
  </si>
  <si>
    <t>m</t>
  </si>
  <si>
    <t>OSTALA DELA SKUPAJ:</t>
  </si>
  <si>
    <t>ZEMELJSKA DELA SKUPAJ:</t>
  </si>
  <si>
    <t>PREDDELA SKUPAJ:</t>
  </si>
  <si>
    <t>REKAPITULACIJA</t>
  </si>
  <si>
    <t>22 % DDV</t>
  </si>
  <si>
    <t>ur</t>
  </si>
  <si>
    <t>OPOMBA: Nepredvidena dela naročita naročnik in nadzorni organ.Izvajalec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</si>
  <si>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</si>
  <si>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</si>
  <si>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</si>
  <si>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OPOMBA: Za vse postavke, ki zajemajo material velja, da je potrebno v ceni za enoto vkalkulirati nabavno ceno, nakladanje, prevoz, razkladanje, prenos do mesta vgraditve ter vgrajevanje ali polaganje.</t>
  </si>
  <si>
    <t>OPOMBA: Za vse postavke, ki zajemajo izkop velja, da je potrebno v ceni za enoto izkopa vkalkulirati tudi strošek črpanja talne vode.</t>
  </si>
  <si>
    <t>MONTAŽNA DELA</t>
  </si>
  <si>
    <t>SKUPAJ z DDV:</t>
  </si>
  <si>
    <t>Postavitev in kasnejša odstranitev gradbenih profilov in nivelacija vzdolžnih padcev.</t>
  </si>
  <si>
    <t>Nabava, montaža in demontaža dvostranskega vertikalnega varovalnega opaža za razpiranje sten izkopa po tehnologiji izvajalca.</t>
  </si>
  <si>
    <t xml:space="preserve">H =1.00-2.00 m </t>
  </si>
  <si>
    <t xml:space="preserve">H =2.00-3.00 m </t>
  </si>
  <si>
    <t xml:space="preserve">ur </t>
  </si>
  <si>
    <t>I./  PREDDELA</t>
  </si>
  <si>
    <t>I./ Preddela</t>
  </si>
  <si>
    <t>II./ Zemeljska dela</t>
  </si>
  <si>
    <t>III./ Montažna dela</t>
  </si>
  <si>
    <t>IV./ Ostala dela</t>
  </si>
  <si>
    <t>I./</t>
  </si>
  <si>
    <t>II./ ZEMELJSKA DELA</t>
  </si>
  <si>
    <t>II./</t>
  </si>
  <si>
    <t>III./ MONTAŽNA DELA</t>
  </si>
  <si>
    <t>III./</t>
  </si>
  <si>
    <t>IV./ OSTALA DELA</t>
  </si>
  <si>
    <t>IV./</t>
  </si>
  <si>
    <t>Nadzor geologa nad gradnjo ter izdelava poročila s strani geologa.</t>
  </si>
  <si>
    <t>Po končanih delih strojno čiščenje kanala z visokotlačno črpalko.</t>
  </si>
  <si>
    <t>Ročna izravnava ter utrjevanje dna jarka s točnostjo +/- 3 cm po celotni širini jarka v predvidenem nagibu.</t>
  </si>
  <si>
    <t>Obnovitev zakoličbene osi trase z zavarovanjem zakoličene osi.</t>
  </si>
  <si>
    <t>Strojno rezanje asfalta in tesnjenje stikov s tesnilnim kitom za stičenje (npr. Masflex ali ekvivalent) pred asfaltiranjem.</t>
  </si>
  <si>
    <r>
      <t>m</t>
    </r>
    <r>
      <rPr>
        <vertAlign val="superscript"/>
        <sz val="10"/>
        <rFont val="Arial"/>
        <family val="2"/>
      </rPr>
      <t>3</t>
    </r>
  </si>
  <si>
    <r>
      <t>m</t>
    </r>
    <r>
      <rPr>
        <vertAlign val="superscript"/>
        <sz val="10"/>
        <rFont val="Arial"/>
        <family val="2"/>
      </rPr>
      <t>2</t>
    </r>
  </si>
  <si>
    <t>KANALIZACIJA SKUPAJ:</t>
  </si>
  <si>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charset val="238"/>
      </rPr>
      <t xml:space="preserve"> štirih izvodih</t>
    </r>
    <r>
      <rPr>
        <sz val="10"/>
        <rFont val="Arial"/>
        <family val="2"/>
        <charset val="238"/>
      </rPr>
      <t>, pri geodetskem posnetku je potrebno dostaviti podatke tudi v digitalni obliki (berljivo z Arcview pisani podolžni profil v TXT)</t>
    </r>
  </si>
  <si>
    <t>OPOMBA: Za vse postavke, ki zajemajo material velja, da je potrebno v ceni za enoto vkalkulirati nabavno ceno, prevoz, razkladanje, prenos do mesta vgraditve ter vgrajevanje ali polaganje.</t>
  </si>
  <si>
    <t xml:space="preserve">Frezanje asfalta ceste debeline do 10 cm, nakladanje in odvoz na začasno deponijo. Material je predviden za zasip. </t>
  </si>
  <si>
    <t>Strojni izkop humusa v debelini 20 cm z nakladanjem in odvozom na gradbiščno deponijo za kasnejšo uporabo pri humusiranju.</t>
  </si>
  <si>
    <t>Nalaganje in odvoz odvečnega materiala na začasni deponiji na stalno deponijo do 10 km vključno s stroški deponiranja.</t>
  </si>
  <si>
    <t>Dobava in polaganje polnostenskih PVC cevi DN 160 mm, temenske togosti min. SN 8, ki se polno obbetonirajo. Cevi  so zunaj  in znotraj gladke. Izvedene po standardu SIST EN 1401-1. Stiki se tesnijo s spojno integriranimi gumi tesnili oziroma spojkami. Cena postavke mora vključevati tudi dobavo in vgradnjo betona za obbetoniranje.</t>
  </si>
  <si>
    <t>Ugotavljanje "ničelnega" stanja objektov in terena ob trasi s strani pooblaščenih izvedencev ter izdelava poročila</t>
  </si>
  <si>
    <t>Nalaganje in dovoz humusa ter humusiranje travnih površin s poprej odstranjenim humusom ter razplaniranje viška humusa ob trasi.</t>
  </si>
  <si>
    <t>Dobava in vgradnja LTŽ pokrovov za jaške hišnih priključkov dimenzije fi 600 mm z montažnim vencem, ki se mora obbetonirati. S protihrupim vložkom in zaklepom. Nosilnosti min. 250 kN.</t>
  </si>
  <si>
    <t>Projektantski nadzor in usklajevanje projekta z dejansko ugotovljenim stanjem na terenu.</t>
  </si>
  <si>
    <t>Nepredvidena dela v vrednosti 10% vseh del</t>
  </si>
  <si>
    <t>I./1</t>
  </si>
  <si>
    <t>I./8</t>
  </si>
  <si>
    <t>I./7</t>
  </si>
  <si>
    <t>I./6</t>
  </si>
  <si>
    <t>I./5</t>
  </si>
  <si>
    <t>I./4</t>
  </si>
  <si>
    <t>I./3</t>
  </si>
  <si>
    <t>I./2</t>
  </si>
  <si>
    <t>Planiranje zelenih površin, grabljenje kamenja, sejanje s travnim semenom in gnojenje.</t>
  </si>
  <si>
    <t>II./1</t>
  </si>
  <si>
    <t>II./2</t>
  </si>
  <si>
    <t>II./3</t>
  </si>
  <si>
    <t>II./4</t>
  </si>
  <si>
    <t>II./5</t>
  </si>
  <si>
    <t>II./6</t>
  </si>
  <si>
    <t>II./7</t>
  </si>
  <si>
    <t>II./8</t>
  </si>
  <si>
    <t>II./9</t>
  </si>
  <si>
    <t>II./10</t>
  </si>
  <si>
    <t>II./11</t>
  </si>
  <si>
    <t>II./12</t>
  </si>
  <si>
    <t>II./13</t>
  </si>
  <si>
    <t>II./18</t>
  </si>
  <si>
    <t>II./17</t>
  </si>
  <si>
    <t>II./16</t>
  </si>
  <si>
    <t>II./15</t>
  </si>
  <si>
    <t>II./14</t>
  </si>
  <si>
    <t>III./1</t>
  </si>
  <si>
    <t>III./2</t>
  </si>
  <si>
    <t>III./3</t>
  </si>
  <si>
    <t>III./4</t>
  </si>
  <si>
    <t>III./5</t>
  </si>
  <si>
    <t>III./6</t>
  </si>
  <si>
    <t>III./7</t>
  </si>
  <si>
    <t>IV./1</t>
  </si>
  <si>
    <t>IV./2</t>
  </si>
  <si>
    <t>IV./3</t>
  </si>
  <si>
    <t>IV./4</t>
  </si>
  <si>
    <t>IV./5</t>
  </si>
  <si>
    <t>IV./6</t>
  </si>
  <si>
    <t>IV./7</t>
  </si>
  <si>
    <t>IV./8</t>
  </si>
  <si>
    <t>IV./9</t>
  </si>
  <si>
    <t>IV./10</t>
  </si>
  <si>
    <t>Valjanje in planiranje planuma ceste ter fina priprava pred asfaltiranjem, z zaklinjanjem tampona, s kontrolo padcev in z morebitnimi manjšimi popravili nivelete ceste pred asfaltiranjem</t>
  </si>
  <si>
    <t>Dobava, transport in vgradnja peščenega materiala v bankino cestišča širine 0,75 m</t>
  </si>
  <si>
    <t>Strojni zasip jarka z izkopanim materialom izven cone cevovoda (izkopan obstoječ tampon, frezanec) z izločevanjem kamenja nad fi 45 mm oz. po navodilih nadzora, s komprimacijo v plasteh do predpisane zbitosti 95% asfaltne površine 92% zelene površine (po SPP). Upoštevati nakladanje in dovoz iz lokalne deponije.</t>
  </si>
  <si>
    <t>Izvedba priključka cevi DN 160 za nastavek hišnega priključka na revizijske jaške glavnega kanala s kronsko navrtavo in gumi tesnilom. (vsak HP upoštevana dolžina 5m)</t>
  </si>
  <si>
    <t xml:space="preserve">Dobava, transport peska in izdelava peščene posteljice iz dobavljenega materiala (4-8 mm) po navodilih nadzora, debeline 10 in 12,5 cm, v predvidenem nagibu, po celotni širini jarka                                       </t>
  </si>
  <si>
    <t>OPOMBA: Vsi izkopi se obračunavajo v raščenem stanju, zasipi pa v vgrajenem! Pri izkopih obvezno ločevati gramozne (nekoherentne) materiale od zemlje in glinenih (koherentnih materialov).</t>
  </si>
  <si>
    <t>1.0</t>
  </si>
  <si>
    <t xml:space="preserve">Nabava, transport, namestitev in montaža prefabriciranih AB DN 1000 jaškov z reduciranim konusom 600 mm in nastavkom za PP cevi DN 200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 Za kaskadne jaške so višine kaskad razvidne iz vzdolžnih profilov. </t>
  </si>
  <si>
    <t>2.0</t>
  </si>
  <si>
    <t>III./ Gradbena dela</t>
  </si>
  <si>
    <t>IV./ Montažna dela</t>
  </si>
  <si>
    <t>V./ Ostala dela</t>
  </si>
  <si>
    <t>ČRPALIŠČE SKUPAJ:</t>
  </si>
  <si>
    <t>III./ GRADBENA DELA</t>
  </si>
  <si>
    <t>GRADBENA DELA</t>
  </si>
  <si>
    <t>IV./ MONTAŽNA DELA</t>
  </si>
  <si>
    <t>OPOMBA: VSI VGRAJENI KOVINSKI DELI  (oprema, cevi, lestve, ograje, pritrdilni materiali) MORAJO BITI IZ NERJAVEČEGA MATERIALA 1.4301</t>
  </si>
  <si>
    <t>Dobava, transport in vgradnja cevnega materiala za izdelavo tlačnega voda za črpališče:</t>
  </si>
  <si>
    <t>- nepovratni kroglični ventil DN 80mm</t>
  </si>
  <si>
    <t>- ZASUN DN 80mm vključno s kolesom</t>
  </si>
  <si>
    <t>- Q 90° DN 80mm</t>
  </si>
  <si>
    <t>- "hlačni" T odcep DN 80mm</t>
  </si>
  <si>
    <t>- FF kos DN 80mm, l=400mm</t>
  </si>
  <si>
    <t>V./ OSTALA DELA</t>
  </si>
  <si>
    <t>OPOMBA: Druga ostala dela zajeta v popisu kanal s tlačnim vodom</t>
  </si>
  <si>
    <t>V./1</t>
  </si>
  <si>
    <t>SKUPAJ</t>
  </si>
  <si>
    <t>Tlačni preizkus tesnosti jaškov skladno s SIST EN 1610, ki ga izvede pooblaščen akreditiran laboratorij, z izdelavo poročila.</t>
  </si>
  <si>
    <t>Pregled kanalizacje in jaškov z video kamero po končanih delih in izdelavo poročila ter posnetka. Video posnetek mora biti izveden s kamero, ki prikazuje padec nivelete kanalizacije.</t>
  </si>
  <si>
    <t>V./</t>
  </si>
  <si>
    <t>VI./</t>
  </si>
  <si>
    <t>ELEKLTROINSTALACIJE IN ELEKTRIČNA OPREMA</t>
  </si>
  <si>
    <t xml:space="preserve">VI./ Elekltroinstalacije in električna oprema </t>
  </si>
  <si>
    <t>VI.a./1</t>
  </si>
  <si>
    <t>VI./a.</t>
  </si>
  <si>
    <t>VI./b./1</t>
  </si>
  <si>
    <t>VI./b./2</t>
  </si>
  <si>
    <t>VI./b./3</t>
  </si>
  <si>
    <t>VI./b./4</t>
  </si>
  <si>
    <t>VI./b./5</t>
  </si>
  <si>
    <t>VI./b.</t>
  </si>
  <si>
    <t>VI./c./1</t>
  </si>
  <si>
    <t>VI./c./2</t>
  </si>
  <si>
    <t>VI./c./3</t>
  </si>
  <si>
    <t>VI./c./4</t>
  </si>
  <si>
    <t>VI./c./5</t>
  </si>
  <si>
    <t>VI./c./6</t>
  </si>
  <si>
    <t>VI./c.</t>
  </si>
  <si>
    <t>VI./d./1</t>
  </si>
  <si>
    <t>VI./d./2</t>
  </si>
  <si>
    <t>VI./d./3</t>
  </si>
  <si>
    <t>VI./d./4</t>
  </si>
  <si>
    <t>VI./d./5</t>
  </si>
  <si>
    <t>VI./d.</t>
  </si>
  <si>
    <t>VI./e./1</t>
  </si>
  <si>
    <t>VI./e./2</t>
  </si>
  <si>
    <t>VI./e.</t>
  </si>
  <si>
    <t>VI./f./1</t>
  </si>
  <si>
    <t>VI./f./2</t>
  </si>
  <si>
    <t>VI./f./3</t>
  </si>
  <si>
    <t>VI./f./4</t>
  </si>
  <si>
    <t>VI./g. NN PRIKLJUČEK</t>
  </si>
  <si>
    <t>VI./g./1</t>
  </si>
  <si>
    <t>VI./g./2</t>
  </si>
  <si>
    <t>VI./g./3</t>
  </si>
  <si>
    <t>VI./g./4</t>
  </si>
  <si>
    <t>VI./g./5</t>
  </si>
  <si>
    <t>VI./g./6</t>
  </si>
  <si>
    <t>VI./g./7</t>
  </si>
  <si>
    <t>VI./g./8</t>
  </si>
  <si>
    <t>VI./g./9</t>
  </si>
  <si>
    <t>VI./g./10</t>
  </si>
  <si>
    <t>VI./g./11</t>
  </si>
  <si>
    <t>VI./g./12</t>
  </si>
  <si>
    <t>VI./g./13</t>
  </si>
  <si>
    <t>VI./g./14</t>
  </si>
  <si>
    <t>VI./g./15</t>
  </si>
  <si>
    <t>VI./g./16</t>
  </si>
  <si>
    <t>VI./g./17</t>
  </si>
  <si>
    <t>VI./g./18</t>
  </si>
  <si>
    <t>VI./g./19</t>
  </si>
  <si>
    <t>VI./g./21</t>
  </si>
  <si>
    <t>VI./g./22</t>
  </si>
  <si>
    <t>VI./g./24</t>
  </si>
  <si>
    <t>VI./g.</t>
  </si>
  <si>
    <t>VI./g./ NN priključek</t>
  </si>
  <si>
    <t>ELEKLTROINSTALACIJE IN ELEKTRIČNA OPREMA SKUPAJ</t>
  </si>
  <si>
    <t>PODPROJEKT št. 8 SKUPAJ brez DDV:</t>
  </si>
  <si>
    <t xml:space="preserve">SKUPAJ </t>
  </si>
  <si>
    <t>Izkop in odvoz obstoječega tampona in zemlje do deb. 50 cm na začasno deponijo - material predviden za zasip</t>
  </si>
  <si>
    <r>
      <t>Strojni izkop jarka v zemljini III</t>
    </r>
    <r>
      <rPr>
        <sz val="10"/>
        <rFont val="Arial"/>
        <family val="2"/>
        <charset val="238"/>
      </rPr>
      <t xml:space="preserve">. - IV. ktg, vertikalni z razpiranjem in nalaganjem na vozilo ter odvozom na gradbiščno deponijo, vključno s stroški deponiranja.          </t>
    </r>
  </si>
  <si>
    <t>Dobava in vgradnja revizijskih jaškov za nastavke hišnih priključkov iz armirano betonskih tipskih elementov DN 800. V ceni zajeti tudi vsa potrebna zemeljska dela, podložni beton in zasip z gramoznim materialom. Jaški so globine od 1,00 do 2,00 m.  Priključke na jaške izvesti z navrtavo in gumi tesnili, kar mora biti upoštevano v ceni na enoto.</t>
  </si>
  <si>
    <t>OBJEKT: PODPROJEKT št. 11 - Fekalna kanalizacija naselja Lokrovec ob potoku</t>
  </si>
  <si>
    <t>KANALIZACIJA - KANAL F1 in tlačni vod ČK1</t>
  </si>
  <si>
    <t>ČRPALIŠČE Č1</t>
  </si>
  <si>
    <r>
      <t xml:space="preserve">Izdelava elaborata in pridobivanje dovoljenj za zaporo ceste, ureditev prometnega režima v času gradnje, postavitev ter vzdrževanje cestno prometne signalizacije z obveščanjem uporabnikov ceste v skladu z upravljalcem ceste ter odstranitev prometne signalizacije po končani gradnji z vzporeditvijo prvotnega stanja. Zavarovanje gradbišča s predpisano signalizacijo kot so letve, opozorilne vrvice, znaki, svetlobna telesa med gradnjo, izdelava, namestitev in po koncu gradnje odstranitev obvestilne table z nosilnim panojem na gradbišču...  </t>
    </r>
    <r>
      <rPr>
        <b/>
        <sz val="10"/>
        <rFont val="Arial"/>
        <family val="2"/>
        <charset val="238"/>
      </rPr>
      <t>Za vsa dela na območju gradbišča - Podprojekta št. 11</t>
    </r>
    <r>
      <rPr>
        <sz val="10"/>
        <rFont val="Arial"/>
        <family val="2"/>
        <charset val="238"/>
      </rPr>
      <t>.</t>
    </r>
  </si>
  <si>
    <r>
      <t xml:space="preserve">Priprava in organizacija gradbišča z gradbiščno tablo vključno z vsemi potrebnimi deli in obratovalnimi stroški gradbišča. V tej postavki je potrebno zajeti tudi stroške začasnih dovoznih poti ter vzpostavitev v prvotno stanje.  Izvajalec si mora ogledati predvideno traso  in v to postavko vključiti vsa potrebna dela pri organizaciji, pripravi, zavarovanju in čiščenju gradbišča. </t>
    </r>
    <r>
      <rPr>
        <b/>
        <sz val="10"/>
        <rFont val="Arial"/>
        <family val="2"/>
        <charset val="238"/>
      </rPr>
      <t xml:space="preserve"> Za vsa dela na območju gradbišča - Podprojekta št. 11.</t>
    </r>
  </si>
  <si>
    <r>
      <t xml:space="preserve">Preverba podatkov, detekcija, odkrivanje ter trasna in višinska zakoličba vseh komunalnih in energetskih vodov ter oznaka križanj na predvideni dolžini izgradnje, vključno s stroški nadzora pri prečkanju komunalnih vodov.  </t>
    </r>
    <r>
      <rPr>
        <b/>
        <sz val="10"/>
        <rFont val="Arial"/>
        <family val="2"/>
        <charset val="238"/>
      </rPr>
      <t>Za vsa dela na območju gradbišča - Podprojekta št. 11.</t>
    </r>
  </si>
  <si>
    <t xml:space="preserve">Morebitni dodatni ročni izkop s stranskim odmetom.
</t>
  </si>
  <si>
    <t xml:space="preserve">Rušenje bet. robnikov 15/25  z nakladanjem in odvozom na odlagališče gradbenih odpadkov vključno s stroški deponiranja </t>
  </si>
  <si>
    <t>Začasna odstranitev obstoječega prometnega znaka s temeljem in drogom, z deponiranjem na gradbišču in ponovna postavitev prometnega znaka</t>
  </si>
  <si>
    <t>I./9</t>
  </si>
  <si>
    <t>I./10</t>
  </si>
  <si>
    <t>globina 0-3 m</t>
  </si>
  <si>
    <t>Dobava in polaganje opozorilnega PVC traku</t>
  </si>
  <si>
    <t>Izdelava meritev zbitosti tampona in zasipa z izdelavo končnega poročila s strani pooblaščene organizacije.</t>
  </si>
  <si>
    <t>Nabava,transport in vgraditev zmrzlinsko odpornega kamnitega materiala do fi 63 mm v debelini 30 cm z uvaljanem za izvedbo spodnjega ustroja.</t>
  </si>
  <si>
    <t>Nabava, transport in vgraditev tampona I (TP 32) v debelini 20 cm z uvaljanjem Ev2&gt;= 80 Mpa za izvedbo zgornjega ustroja.</t>
  </si>
  <si>
    <t>Dobava in vgradnja ravnih betonskih cestnih robnikov 15/25cm z betonskim temeljem. Robniki izdelani iz zmrzlinsko odpornega betona XF4 in stopnje obrusa XB2</t>
  </si>
  <si>
    <t>Dobava in vgradnja ravnih betonskih cestnih robnikov 15/25cm z betonskim temeljem. Robniki izdelani iz zmrzlinsko odpornega betona XF4 in stopnje obrusa XB2 - robniki položeni v radiusu</t>
  </si>
  <si>
    <t>Dobava in polaganje visokoobremenitvenih polnostenskih PP cevi DN 250 mm, temenske togosti min. SN 12. Cevi zunaj  in znotraj gladke. Izvedene po standardu SIST EN 13476-1. Stiki se tesnijo s spojno integriranimi gumi tesnili oziroma spojkami.</t>
  </si>
  <si>
    <t>Dobava in polaganje tlačnih kanalizacijskih cevi (označba z rjavo črto) iz polietilena PE100 z zaščitnim slojem iz polipropilena  SDR17 PN10 d90/79,2mm. Izvedene po standardu SIST EN 12201. Za spajanje cevi se uporabijo spojke za elektrofuzijsko varjenje.</t>
  </si>
  <si>
    <t>Izvedba priključka tlačne kanalizacije na obstoječ jašek kanalizacije s kronsko navrtavo in vstavitvijo gumi tesnila, vključno z vsem potrebnim delom in materialom.</t>
  </si>
  <si>
    <t>Izvedba priključka kanalizacije na črpališče s kronsko navrtavo in vstavitvijo gumi tesnila, vključno z vsem potrebnim delom in materialom.</t>
  </si>
  <si>
    <t xml:space="preserve">Zavarovanje in križanje trase kanalizacije in tlačnega voda z obstoječimi komunalnimi vodi. V ceni za enoto naj izvajalec predvidi ročni izkop pri odkrivanju voda, zaščito le-tega z zaščitno cevjo z obbetoniranjem in nadzor upravljalca; povprečna širina 3 m. </t>
  </si>
  <si>
    <t>kompl</t>
  </si>
  <si>
    <t xml:space="preserve">Kompletna izvedba podvrtanja pod potokom - HDD vrtina dolžine cca 20,5 m po osi vzdolžnega profila. V enotni ceni je potrebno zajeti:
- dodatni izkop za vhodno in izhodno gradbeno jamo zaščiteno z jeklenim opažem ter zasutje le-te z izkopanim materialom. 
- zaščito vrtine z bentonitno mešanico.
- dobavo in vgradnjo PE cevi d90mm
- vzdrževanje gradbene jame za čas vrtanja s potrebnim črpanjem podtalnih ali meteornih voda.
- priprava posteljnega ležišča s fiksiranjem v trdo podlago, ki jo ustrezno pripravi izvajalec glede na svojo tehnologijo
- stroške vse potrebne tehnološke opreme za izvedbo razpisane postavke (vrtalno garnituro, avtodvigalo oziroma vozilo z dvigalom, pnevmatsko zabijalo, kompresor, kamion, varilni material, mešalno napravo za mešanje bentonita, reciklirno napravo...)
</t>
  </si>
  <si>
    <t xml:space="preserve">Kompletna izvedba podvrtanja pod potokom - HDD vrtina dolžine cca 21,2 m po osi vzdolžnega profila. V enotni ceni je potrebno zajeti:
- dodatni izkop za vhodno in izhodno gradbeno jamo zaščiteno z jeklenim opažem ter zasutje le-te z izkopanim materialom. 
- zaščito vrtine z bentonitno mešanico.
- dobavo in vgradnjo PE cevi d250mm
- vzdrževanje gradbene jame za čas vrtanja s potrebnim črpanjem podtalnih ali meteornih voda.
- priprava posteljnega ležišča s fiksiranjem v trdo podlago, ki jo ustrezno pripravi izvajalec glede na svojo tehnologijo
- stroške vse potrebne tehnološke opreme za izvedbo razpisane postavke (vrtalno garnituro, avtodvigalo oziroma vozilo z dvigalom, pnevmatsko zabijalo, kompresor, kamion, varilni material, mešalno napravo za mešanje bentonita, reciklirno napravo...)
</t>
  </si>
  <si>
    <t>III./8</t>
  </si>
  <si>
    <t>III./9</t>
  </si>
  <si>
    <t>III./10</t>
  </si>
  <si>
    <t>III./11</t>
  </si>
  <si>
    <t>III./12</t>
  </si>
  <si>
    <r>
      <t xml:space="preserve">Izdelava PID-a ter dokazila o zanesljivosti objekta. Investitorju je potrebno predati dokumentacijo v </t>
    </r>
    <r>
      <rPr>
        <b/>
        <sz val="10"/>
        <rFont val="Arial"/>
        <family val="2"/>
        <charset val="238"/>
      </rPr>
      <t>treh izvodih za kanal F1, tlačni vod ČK1 in črpališče Č1</t>
    </r>
  </si>
  <si>
    <t>Tlačni preizkus tesnosti cevovoda skladno s SIST EN 1610 in SIST EN 805-2000, ki ga izvede pooblaščen akreditiran laboratorij, z izdelavo poročila.</t>
  </si>
  <si>
    <t>Preddela upoštevana v popisu kanala in  tlačnega voda</t>
  </si>
  <si>
    <t>Zemeljska dela upoštevana v popisu kanala in tlačneda voda</t>
  </si>
  <si>
    <t>Dobava, transport in vgradnja montažno revizijskega in kaskadno priključnega črpalnega jaška iz AB elementov 2000x2000mm, višine 5,8m  za črpališče Č1, vključno s krovno in temeljno ploščo, priključitev proj. kanala PP DN 250mm, vključno z muldami, vtoki in iztoki, podložnim betonom C 12/15 (višina kaskad in kote priključevanja razvidne iz vzdolžnih profilov ter detajla jaška)</t>
  </si>
  <si>
    <t>- J. C. DN 80mm z navarjenima prirobnicama-FF kos, l=3045mm</t>
  </si>
  <si>
    <t>- FF kos DN 80mm</t>
  </si>
  <si>
    <t>-univerzalna spojka  s prirobnico za prehod iz J.C. DN 80mm na PE d 90mm</t>
  </si>
  <si>
    <t>Dobava, transport in vgradnja varovalne karabin lestve z izvlečnim drogom,  dolžine l=511cm</t>
  </si>
  <si>
    <t>VI./a. RAZDELILEC RČ1</t>
  </si>
  <si>
    <t>kpl</t>
  </si>
  <si>
    <t>VI.a./2</t>
  </si>
  <si>
    <t>VI.a./3</t>
  </si>
  <si>
    <t>VI.a./4</t>
  </si>
  <si>
    <t>VI.a./5</t>
  </si>
  <si>
    <t>VI.a./6</t>
  </si>
  <si>
    <t>VI.a./7</t>
  </si>
  <si>
    <t>VI.a./8</t>
  </si>
  <si>
    <t>VI.a./9</t>
  </si>
  <si>
    <t>VI.a./10</t>
  </si>
  <si>
    <t>VI.a./11</t>
  </si>
  <si>
    <t>VI.a./12</t>
  </si>
  <si>
    <t>VI.a./13</t>
  </si>
  <si>
    <t>VI.a./14</t>
  </si>
  <si>
    <t>VI.a./15</t>
  </si>
  <si>
    <t>VI.a./16</t>
  </si>
  <si>
    <t>VI.a./17</t>
  </si>
  <si>
    <t>VI.a./18</t>
  </si>
  <si>
    <t>VI.a./19</t>
  </si>
  <si>
    <t>VI.a./20</t>
  </si>
  <si>
    <t>VI.a./21</t>
  </si>
  <si>
    <t>VI.a./22</t>
  </si>
  <si>
    <t>VI.a./23</t>
  </si>
  <si>
    <t>VI.a./24</t>
  </si>
  <si>
    <t>VI.a./25</t>
  </si>
  <si>
    <t>VI.a./26</t>
  </si>
  <si>
    <t>VI.a./27</t>
  </si>
  <si>
    <t>VI.a./28</t>
  </si>
  <si>
    <t>VI.a./29</t>
  </si>
  <si>
    <t>VI.a./30</t>
  </si>
  <si>
    <t>VI.a./31</t>
  </si>
  <si>
    <t>VI.a./32</t>
  </si>
  <si>
    <t>VI.a./33</t>
  </si>
  <si>
    <t>VI.a./34</t>
  </si>
  <si>
    <t>VI.a./35</t>
  </si>
  <si>
    <t>VI.a./36</t>
  </si>
  <si>
    <t>VI.a./37</t>
  </si>
  <si>
    <t>VI.a./38</t>
  </si>
  <si>
    <t>VI.a./39</t>
  </si>
  <si>
    <t>VI.a./40</t>
  </si>
  <si>
    <t>VI.a./41</t>
  </si>
  <si>
    <t>VI.a./42</t>
  </si>
  <si>
    <t>VI.a./43</t>
  </si>
  <si>
    <t>VI.a./44</t>
  </si>
  <si>
    <t>VI.a./45</t>
  </si>
  <si>
    <t>VI.a./46</t>
  </si>
  <si>
    <t>VI.a./47</t>
  </si>
  <si>
    <t>VI.a./48</t>
  </si>
  <si>
    <t>VI.a./49</t>
  </si>
  <si>
    <t>VI./b. KABELSKI RAZVOD</t>
  </si>
  <si>
    <t>VI./b./6</t>
  </si>
  <si>
    <t>dobava in montaža nivojskih stikal hruška komplet s tipskim kablom 20m</t>
  </si>
  <si>
    <t>dobava in montaža končnega stikala za kontrolo vstopa</t>
  </si>
  <si>
    <t>inox objemke za pritrditev kablov</t>
  </si>
  <si>
    <t>inox objemke za pritrditev nivojne sonde</t>
  </si>
  <si>
    <t>Inox trak 30x3,5mm</t>
  </si>
  <si>
    <t>Stikalo navadno N/O</t>
  </si>
  <si>
    <t>PN 13,5mm cev z pritrdilnim materialom</t>
  </si>
  <si>
    <t>VI./c./7</t>
  </si>
  <si>
    <t>VI./c./8</t>
  </si>
  <si>
    <t>VI./c./9</t>
  </si>
  <si>
    <t>VI./c./10</t>
  </si>
  <si>
    <t>VI./c./11</t>
  </si>
  <si>
    <t>VI./c./12</t>
  </si>
  <si>
    <t>VI./c./13</t>
  </si>
  <si>
    <t>VI./c./14</t>
  </si>
  <si>
    <t>VI./c./15</t>
  </si>
  <si>
    <t>VI./c./16</t>
  </si>
  <si>
    <t>VI./c./17</t>
  </si>
  <si>
    <t>VI./c./18</t>
  </si>
  <si>
    <t>VI./c./19</t>
  </si>
  <si>
    <t>VI./c./20</t>
  </si>
  <si>
    <t>VI./c. OSTALI INSTALACIJSKI MATERIAL IN DELA</t>
  </si>
  <si>
    <t>izdelava projekta radijskih zvez in pridobitev radijskega dovoljenja</t>
  </si>
  <si>
    <t>VI./e. GRADBENA DELA</t>
  </si>
  <si>
    <t>odvoz odvečnega materiala</t>
  </si>
  <si>
    <t>VI./f. OSTALO</t>
  </si>
  <si>
    <t>PRIPRAVA DELA IN TRANSPORT</t>
  </si>
  <si>
    <t>VI./f./5</t>
  </si>
  <si>
    <t>VI./f.</t>
  </si>
  <si>
    <t>VI./a./ Razdelilec RČ1</t>
  </si>
  <si>
    <t>VI./b. Kabelski razvod</t>
  </si>
  <si>
    <t>VI./c./ Ostali instalacijski material in dela</t>
  </si>
  <si>
    <t>VI./e./ Gradbena dela</t>
  </si>
  <si>
    <t>VI./f./ Ostalo</t>
  </si>
  <si>
    <t>KANAL SKUPAJ:</t>
  </si>
  <si>
    <t>RAZDELILNE OMARE - OBSTOJEČI NN DROG (točka A)</t>
  </si>
  <si>
    <t>15 m Al žica 35mm2
1 kos zaščita kabla ob drogu h = 3,0m
1kpl obesni vijak M20x350 (120) in dvojna kolutna sponka za leseni steber
1 kos priklop kabla E-AY2Y-J 4x70mm2 + 1,5mm2
4 kos prenapetostni odvodniki tipa A MOSIPO 15/440
1 kos drobni in vezni material
1 kos delo in prevezava
1 kos napisne ploščice in oznake</t>
  </si>
  <si>
    <t>RAZDELILNE OMARE - RAZDELILNIK PS2-PMO (točka B)</t>
  </si>
  <si>
    <t>1 kos prosto-stoječa plastična omarica Schrack dim.: 450x600x320mm IP54, visok podstavek, s strešico, ključavnico 
1 kos enofazni dvotarifni števec z dajalnikom impulza tip Iskra ME371-D1A54, 5-85A, 3x230V 
3 kos odvodnik prenapetosti MOSIPO OPZO 10/275
1 kos 3-polno varovalčno stikalo 00. ST 6-160A
1 kos NV gG talilna varovalka 16A
1 kos priklop kabla E-AY2Y-J 4x70mm2 + 1,5mm2
1 kos priklop kabla NYY-J 3x10mm2
1 kos PEN zbiralka
1 kos tipska ključavnica elektro
5 kos vrstna sponka 70mm2
1 kos napisne ploščice in oznake
1 kpl izkop in zasutje stojnega mesta za temelj razdelilnika Rdes PMO
1 kpl izdelava betonske podlage za temelj razdelilnika Rdes PMO dim. 0,6x0,45x0,2m
1 kos drobni in vezni material</t>
  </si>
  <si>
    <t>kos</t>
  </si>
  <si>
    <t>NN PRIKLJUČEK</t>
  </si>
  <si>
    <t>dobava in polaganje kabla E-AY2Y-J 4 x 70mm2 + 1,5mm2 v zemljo</t>
  </si>
  <si>
    <t>dvostranski priklop dovodnega kabla za napajanje z drobnim materialom</t>
  </si>
  <si>
    <t>opozorilni trak "POZOR ENERGETSKI KABEL" (1kg - cc. 50m)</t>
  </si>
  <si>
    <t>izkop in zasutje kabelskega kanala globine 0,9m in širine 0,3m ter ponovna zatravitev oz. povrnitev v prvotno stanje</t>
  </si>
  <si>
    <t>rezanje asfalta dvostransko</t>
  </si>
  <si>
    <t>izkop in zasutje kabelskega kanala globine 0,9m in širine 0,4m, večplastno utrjevanje in asfaltiranje</t>
  </si>
  <si>
    <t>kabelski jašek fi1200mm globine 1,5m z uvodnicami fi110mm in konusnim zaključkom 600x600mm</t>
  </si>
  <si>
    <t>pokrov kabelskega jaška PE A 15 (250kN pohodni)</t>
  </si>
  <si>
    <t>pokrov kabelskega jaška PE A 15 (400kN povozni)</t>
  </si>
  <si>
    <t>zaščitna Mapitel cev fi110mm</t>
  </si>
  <si>
    <t>ob-betoniranje Mapitel cevi fi110mm</t>
  </si>
  <si>
    <t>beton MB 150</t>
  </si>
  <si>
    <t>mivka</t>
  </si>
  <si>
    <t>zakoličba obstoječih komunalnih vodov</t>
  </si>
  <si>
    <t>dobava, polaganje in spajanje valjanca Fe/Zn-25x4mm v zemljo</t>
  </si>
  <si>
    <t>m3</t>
  </si>
  <si>
    <t>DODATNI STROŠKI</t>
  </si>
  <si>
    <t>El. Meritve dovodnega kabla</t>
  </si>
  <si>
    <t>Izdelava projektov PID in POV</t>
  </si>
  <si>
    <t>projektantski nadzor (cca. 2 obiska)</t>
  </si>
  <si>
    <t>priklop 3kW (1x16A) Elektro Celje</t>
  </si>
  <si>
    <t>izdelava geodetskega posnetka po končani gradnji</t>
  </si>
  <si>
    <t>VI.a./50</t>
  </si>
  <si>
    <t>VI.a./51</t>
  </si>
  <si>
    <t>nadometna kovinka omara dim. 1200x1000x400mm , v IP zaščiti 55, ožičena po vezalni shemi, ter vgrajeno oprem0:</t>
  </si>
  <si>
    <t>glavno stikalo; preklopno mreža-0-agregat; 32A; z rdečim ročajem; 4 pol; 
kot npr. KG32A-K950- VE21</t>
  </si>
  <si>
    <t>instalacijski odklopnik 3f; C32A; 10kA 
(ožičeno po enopolni shemi)</t>
  </si>
  <si>
    <t>instalacijski odklopnik 3f; C6-16A; 10kA 
(ožičeno po enopolni shemi)</t>
  </si>
  <si>
    <t>RCD stikalo 4p 40/30mA 
(ožičeno po enopolni shemi)</t>
  </si>
  <si>
    <t>instalacijski odklopnik 1f; C 2- 16A; 10kA 
(ožičeno po enopolni shemi)</t>
  </si>
  <si>
    <t>instalacijski odklopnik 2f; C 6A; 10kA 
(ožičeno po enopolni shemi)</t>
  </si>
  <si>
    <t>motorsko zaščitno stikalo 4-6.3A 3p, kot npr. GVRT10+11 4-6.3A</t>
  </si>
  <si>
    <t>samo vgradnja krmilno zaščitnega releja FPG 413</t>
  </si>
  <si>
    <t>odvodnik prenapetosti razred II; (8/20)µs; Uc=275V; Iskra zaščite ISPRO CR 160/275 4+0</t>
  </si>
  <si>
    <t>motorska vtičnica 400 V; 50 Hz; 32 A; 5pol; IP40 montiran na bok razdelica</t>
  </si>
  <si>
    <t>natičnica 400 V; 50 Hz; 32 A; 5pol; IP67 za priklop DEA</t>
  </si>
  <si>
    <t>vtičnica 230 V; 50 Hz; na DIN letev</t>
  </si>
  <si>
    <t xml:space="preserve">svetilka s stikalom in vtičnico 230 V; 50 Hz v razdelilcu </t>
  </si>
  <si>
    <t>grelec 100W za DIN letev</t>
  </si>
  <si>
    <t xml:space="preserve">ventilator s filtrom IP65 </t>
  </si>
  <si>
    <t>zračnik s filtrom</t>
  </si>
  <si>
    <t>končno stikalo na vratih 1xNO 1xNC</t>
  </si>
  <si>
    <t>termostat NC za grelec na DIN letev 0-60C</t>
  </si>
  <si>
    <t>termostat NO za ventilator na DIN letev 0-60C</t>
  </si>
  <si>
    <t>prenapetostna zaščita 
enakovredno kot npr.: Phoenix Contact MT-2PE-230VAC</t>
  </si>
  <si>
    <t>napetostni nadzorni rele  UR5P3011</t>
  </si>
  <si>
    <t>prenapetostna zaščita PZV 301 24VDC</t>
  </si>
  <si>
    <t>stikalo preklopno 1-0-2;25A 2p; CG8A211 VE21</t>
  </si>
  <si>
    <t>krmilno preklopno stikalo 1-0-2, 20A, 2p, čelna pritrditev</t>
  </si>
  <si>
    <t>krmilno stikalo 0-1, 25A, 1p, pritrditev na letev</t>
  </si>
  <si>
    <t>Sig. svetilka 24VDC LED zelena, enakovredno kot npr. RMQ Titan M22 kpl z nosilcem oznake, adapterjem in stikalnim elementom</t>
  </si>
  <si>
    <t>Sig. svetilka 24VDC LED rdeča, enakovredno kot npr. RMQ Titan M22 kpl z nosilcem oznake, adapterjem in stikalnim elementom</t>
  </si>
  <si>
    <t>UPS brezprekinitveno napajanje 2200VA (1750W), On-line faze 1/1, dvojna pretvorba, RIELLO AROS Sentinel PRO 2200
kpl z relejna kartica za UPS, MULTICOM 382</t>
  </si>
  <si>
    <t xml:space="preserve">pomožni rele Schrack tip PT 570024 (24VDC); 6A; kpl s podnožjem in LED modulom </t>
  </si>
  <si>
    <t>pomožni rele Schrack tip PT 570524 (24 VAC) kpl s podnožjem in LED modulom</t>
  </si>
  <si>
    <t>stabiliziran usmernik  230VAC / 24VDC 12A</t>
  </si>
  <si>
    <t>pretvornik napetosti  24VDC / 12VDC 10A</t>
  </si>
  <si>
    <t>transformator ločilni 230VAC/24VAC 100VA</t>
  </si>
  <si>
    <t>krmilnik z naslednjimi konfiguracijami kot npr.:</t>
  </si>
  <si>
    <t xml:space="preserve">krmilnik UNITRONICS V230, OPLC Vision, LCD prikazovalnik </t>
  </si>
  <si>
    <t>EX-A2X I/O Expansion Module Adapter</t>
  </si>
  <si>
    <t>I/O Expansion Modul IO-DI16; 16x dig. vhod</t>
  </si>
  <si>
    <t>I/O Expansion Modul IO-R08; 8x relejni izhod</t>
  </si>
  <si>
    <t>I/O Expansion Modul IO-AI4-AO2, 4x analogni vhod 0-20mA, 2x analogni izhod 0-20mA</t>
  </si>
  <si>
    <t xml:space="preserve">izdelava aplikativne programske opreme za krmilnik
-  17x DI
-  5x DO
-  1x AI
</t>
  </si>
  <si>
    <t>izdelava SCADA aplikacije v nadzornem centru, prenos podatkov po UKV povezavi, zagon in testiranje</t>
  </si>
  <si>
    <t>usposabljanje in izobraževanje upravljalca sistema ter testiranje in spuščanje v pogon</t>
  </si>
  <si>
    <t>UKV modem, 
enakovredno kot npr. AN1200R, 1200/2400 Modbus</t>
  </si>
  <si>
    <t>UKV postaja,
enakovredno kot npr. Motorola CM 340, VX-2000U 440-470 MHz</t>
  </si>
  <si>
    <t xml:space="preserve">PREHOD N--BNC S KABLOM 1M </t>
  </si>
  <si>
    <t xml:space="preserve">sponka VS 16mm2 </t>
  </si>
  <si>
    <t xml:space="preserve">sponka VS 6mm2 </t>
  </si>
  <si>
    <t xml:space="preserve">sponka VS 4mm2 </t>
  </si>
  <si>
    <t>letev pritrdilna DIN</t>
  </si>
  <si>
    <t>drobni in vezni instalacijski material</t>
  </si>
  <si>
    <t>(dobava in montaža)</t>
  </si>
  <si>
    <t>kabel NYY-J 4 x 10mm2</t>
  </si>
  <si>
    <t>kabel NYM-J 3 x 2,5 mm2</t>
  </si>
  <si>
    <t>kabel NYM-J 3 x 1,5 mm2</t>
  </si>
  <si>
    <t>kabel H07RR 3x0,75 mm2 gumi</t>
  </si>
  <si>
    <t>žica H07V-K 16 mm2</t>
  </si>
  <si>
    <t>žica H07V-K 6 mm2</t>
  </si>
  <si>
    <t>VI./c./21</t>
  </si>
  <si>
    <t>VI./c./22</t>
  </si>
  <si>
    <t>VI./c./23</t>
  </si>
  <si>
    <t>VI./c./24</t>
  </si>
  <si>
    <t>VI./c./25</t>
  </si>
  <si>
    <t>cev Stigmaflex fi 80mm</t>
  </si>
  <si>
    <t>zaščitni trak (pozor elektrika)</t>
  </si>
  <si>
    <t>nadometan  LED svetilka  1x36W;IP 65</t>
  </si>
  <si>
    <t>Vtičnica 16A/230V n/o</t>
  </si>
  <si>
    <t>dobava in montaža zvezdne merilne sonde PPI 100 EItra  komplet z tipskim kablom  20m</t>
  </si>
  <si>
    <t>polaganja tipskega kabla za priklop črpalk do 20m</t>
  </si>
  <si>
    <t xml:space="preserve">INOX zaščitna cev premera 0.5"-1";za zaščito kablov; komplet s pritrditvami </t>
  </si>
  <si>
    <t>izdelava galvanskih spojev iz INOX materiala</t>
  </si>
  <si>
    <t>razvodnica DIP dodatne izenačitve potenciala</t>
  </si>
  <si>
    <t>križne sponke INOX</t>
  </si>
  <si>
    <t>armaturna sponka 
enakovredno kot npr.: Hermi - KON09</t>
  </si>
  <si>
    <t>premaz za antikorozijsko zaščito bitumen</t>
  </si>
  <si>
    <t xml:space="preserve">Cu pletenica 16 mm2; dolžine  l=100 cm, cpl s kabel čevlji, vijaki in podložkami </t>
  </si>
  <si>
    <t xml:space="preserve">cevna objemka iz INOX nerjaveče pločevine premera 2" - 5", cpl s kabel čevlji, vijaki in podložkami </t>
  </si>
  <si>
    <t>dobava in motaža antenskega droga Inox (6m) s temeljem</t>
  </si>
  <si>
    <t>UKV antena,
enakovredno kot npr.:  YAGI AD-40/4-3, kpl. s kablom RG214 (cca 15m), BNC konektorji in antensko zaščito ASP-01</t>
  </si>
  <si>
    <t>zatesnitev uvodov kablov v črpališče</t>
  </si>
  <si>
    <t>drobni montažni  material</t>
  </si>
  <si>
    <t>kg</t>
  </si>
  <si>
    <t>VI./d. PRIKLOPI</t>
  </si>
  <si>
    <t>dvostranski priklop kabla 4x10mm2</t>
  </si>
  <si>
    <t>priklop črpalke 2,2 kW</t>
  </si>
  <si>
    <t>priklop nivojske sonde</t>
  </si>
  <si>
    <t>priklop plovno stikalo</t>
  </si>
  <si>
    <t>priklop končnega stikala</t>
  </si>
  <si>
    <t>VI./d./ Priklopi</t>
  </si>
  <si>
    <t>izkop in zasutje jarka globine 0.9 m in 0.3 m širine ter ponovna zatravitev oz. vrnitev v prvotno stanje</t>
  </si>
  <si>
    <t>STROŠKI ZAVAROVANJA OPREME MED IZVAJANJEM DEL IN PO IZVEDBI DEL V GARANCIJSKEM ROKU</t>
  </si>
  <si>
    <t>MERITVE ZAŠČITE PROTI UDARU ELEKTRIČNEGA TOKA, IZOLACIJSKE TRDNOSTI KABELSKIH VODNIKOV, GALVANSKIH POVEZAV KOVINSKIH MAS IN PONIKALNE UPORNOSTI STRELOVODNE OZEMLJITVE IN IZDAJA USTREZNE DOKUMENTACIJE V SKLADU S PREDPISI IN PROTOKOLI</t>
  </si>
  <si>
    <t>GEODETSKI POSNETEK</t>
  </si>
  <si>
    <t>IZDELAVA PID</t>
  </si>
  <si>
    <t xml:space="preserve">Dobava, transport ter strojno-ročni obsip cevi v coni cevovoda z dobro vezljivim, dobavljenim peščenim materialom (4-8mm) skladno s standardom SIST EN-1610, do višine 15 cm nad cevjo, z utrjevanjem do zbitosti (97% SPP)         </t>
  </si>
  <si>
    <r>
      <t>m</t>
    </r>
    <r>
      <rPr>
        <vertAlign val="superscript"/>
        <sz val="10"/>
        <rFont val="Arial"/>
        <family val="2"/>
        <charset val="238"/>
      </rPr>
      <t>2</t>
    </r>
  </si>
  <si>
    <t xml:space="preserve">Asfaltiranje vozišča v sestavi:
3 cm AC 8 surf B50/70 A4                                            </t>
  </si>
  <si>
    <t>Asfaltiranje vozišča v sestavi:
6 cm AC 22 base B50/70 A4</t>
  </si>
  <si>
    <t>Dobava, transport in vgraditev med betoniranjem vstopnega jaška, okvirja  z vodotesnim povoznim pokrovom z dvižnim mehanizmom s plinskimi  cevmi iz nerjaveče pločevine na zaklep za odprtino 800/1500 mm, nosilnosti 400kN</t>
  </si>
  <si>
    <r>
      <t xml:space="preserve">Dobava, transport in montaža litoželezne potopne-pametne samočistilne črpalke za odpadno vodo in blato DN 80mm ter vsemi deli (vodila, držala za vodila, tlačno koleno-priključni lok z nogo, veriga za spuščanje, motorni kabel z držalom, montažni komplet) ter pomožnim in pritrdilnim materialom. Črpalka ima vgrajen 3 fazni sinhronski IE4 elektro motor, moči 2,2 kW z vgrajeno frekfenčno regulacijo. V črpalki je vgrajen procesor, ki zazna zamašenost črpalke in sproži proces samoočiščenja. Črpalka ima na gredi vgrajen dvolopatični samočistilni prilagodljivi pomični N črpalni rotor. Po detekciji zamašitve rotorja se samodejno prične program odmašitve, ki vključuje premik na gredi (povečanje prehoda), s spremembo obratov in smeri vrtenja (naprej-nazaj). Črpalka dopušča možnost spremembe Q-H krivulje.
</t>
    </r>
    <r>
      <rPr>
        <b/>
        <sz val="10"/>
        <rFont val="Arial"/>
        <family val="2"/>
      </rPr>
      <t>Qč=6,0 l/s, Hč= 11,50 mVS</t>
    </r>
  </si>
  <si>
    <t>Dobava, transport in vgradnja podesta 2000x900 / 2x1100X500mm vključno z vsemi pritrdilnimi materiali</t>
  </si>
  <si>
    <t>Tlačni preizkus tesnosti črpališča skladno s SIST EN 1610, ki ga izvede pooblaščen akreditiran laboratorij, z izdelavo poročila, ABC 2000x2000mm</t>
  </si>
  <si>
    <t>Dobava, transport in vgradnja zračnika DN 150mm z mrežo proti mrčesu in zaščitne kape,  dolžine l=1500mm</t>
  </si>
  <si>
    <t>Dobava, transport in vgradnja fazonskega odcepnega T kosa PP DN 250/160mm, za hišni priključek</t>
  </si>
  <si>
    <t>III./13</t>
  </si>
  <si>
    <t>Geodetski načrt izvedenega novega stanja zemljišča in novozgrajenih objektov na zeljišču.</t>
  </si>
  <si>
    <t>VI./2</t>
  </si>
  <si>
    <t>V./3</t>
  </si>
  <si>
    <t>Dobava, transport in montaža vmesnika, ki omogoča priključitev prenosnega računalnika s katerim lahko pregledamo vse podatke o delovanju črpalke (zgodovina) in nastavljamo parametre črpalke in se vgradi v elektro omarico črpališča.</t>
  </si>
  <si>
    <t>Zakoličenje objekta s postavitvijo gradbenih profilov in označbo višin.</t>
  </si>
  <si>
    <t>OPOMBA: V postavkah del za izdelavo PID-a ponudnik upošteva tudi Izdelavo BCP obrazcev - banke cestnih podatkov skladno s Pravilnikom o načinu označevanja javnih cest, evidencah in objektih na njih, za vse rekonstruirane ceste, kjer kanalizacija poteka v cesti.</t>
  </si>
  <si>
    <t>OPOMBA: V postavkah del za pripravo in organizacijo gradbišča ponudnik upošteva tudi morebitne geodetske vzpostavitve mejnikov, ki so bili med gradnjo odstranjeni.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</si>
</sst>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 #,##0.00\ &quot;SIT&quot;_-;\-* #,##0.00\ &quot;SIT&quot;_-;_-* &quot;-&quot;??\ &quot;SIT&quot;_-;_-@_-"/>
    <numFmt numFmtId="165" formatCode="_-* #,##0.00\ _S_I_T_-;\-* #,##0.00\ _S_I_T_-;_-* &quot;-&quot;??\ _S_I_T_-;_-@_-"/>
    <numFmt numFmtId="166" formatCode="General_)"/>
    <numFmt numFmtId="167" formatCode="#,##0.00\ _S_I_T"/>
    <numFmt numFmtId="168" formatCode="_-* #,##0.00\ _S_I_T_-;\-* #,##0.00\ _S_I_T_-;_-* \-??\ _S_I_T_-;_-@_-"/>
    <numFmt numFmtId="169" formatCode="#,##0.00\ &quot;SIT&quot;;\-#,##0.00\ &quot;SIT&quot;"/>
    <numFmt numFmtId="170" formatCode="#,##0.0"/>
    <numFmt numFmtId="171" formatCode="_-* #,##0.00\ [$€-424]_-;\-* #,##0.00\ [$€-424]_-;_-* &quot;-&quot;??\ [$€-424]_-;_-@_-"/>
  </numFmts>
  <fonts count="4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font>
    <font>
      <b/>
      <sz val="12"/>
      <name val="Arial"/>
      <family val="2"/>
      <charset val="238"/>
    </font>
    <font>
      <sz val="10"/>
      <name val="Arial"/>
      <family val="2"/>
      <charset val="238"/>
    </font>
    <font>
      <b/>
      <sz val="13"/>
      <name val="Arial"/>
      <family val="2"/>
      <charset val="238"/>
    </font>
    <font>
      <sz val="12"/>
      <name val="Courier"/>
      <family val="1"/>
      <charset val="238"/>
    </font>
    <font>
      <sz val="10"/>
      <name val="Arial CE"/>
      <family val="2"/>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ont>
    <font>
      <sz val="11"/>
      <name val="Times New Roman CE"/>
      <charset val="238"/>
    </font>
    <font>
      <sz val="12"/>
      <name val="Times New Roman"/>
      <family val="1"/>
      <charset val="238"/>
    </font>
    <font>
      <sz val="12"/>
      <name val="Courier"/>
      <family val="1"/>
      <charset val="238"/>
    </font>
    <font>
      <sz val="10"/>
      <name val="Century Gothic CE"/>
      <family val="2"/>
      <charset val="238"/>
    </font>
    <font>
      <sz val="10"/>
      <name val="Arial"/>
      <family val="2"/>
      <charset val="238"/>
    </font>
    <font>
      <sz val="11"/>
      <name val="Arial"/>
      <family val="2"/>
      <charset val="238"/>
    </font>
    <font>
      <b/>
      <sz val="10"/>
      <name val="Arial"/>
      <family val="2"/>
    </font>
    <font>
      <vertAlign val="superscript"/>
      <sz val="10"/>
      <name val="Arial"/>
      <family val="2"/>
    </font>
    <font>
      <b/>
      <i/>
      <sz val="10"/>
      <name val="Arial"/>
      <family val="2"/>
      <charset val="238"/>
    </font>
    <font>
      <sz val="12"/>
      <name val="Arial"/>
      <family val="2"/>
      <charset val="238"/>
    </font>
    <font>
      <b/>
      <sz val="10"/>
      <name val="Arial"/>
      <family val="2"/>
      <charset val="238"/>
    </font>
    <font>
      <sz val="10"/>
      <color rgb="FFFF0000"/>
      <name val="Arial"/>
      <family val="2"/>
    </font>
    <font>
      <b/>
      <sz val="10"/>
      <color rgb="FFFF0000"/>
      <name val="Arial"/>
      <family val="2"/>
    </font>
    <font>
      <b/>
      <i/>
      <sz val="11"/>
      <name val="Arial"/>
      <family val="2"/>
      <charset val="238"/>
    </font>
    <font>
      <sz val="8"/>
      <name val="Arial"/>
      <family val="2"/>
      <charset val="238"/>
    </font>
    <font>
      <sz val="12"/>
      <name val="Courier"/>
      <family val="3"/>
    </font>
    <font>
      <vertAlign val="superscript"/>
      <sz val="10"/>
      <name val="Arial"/>
      <family val="2"/>
      <charset val="238"/>
    </font>
  </fonts>
  <fills count="3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C000"/>
        <bgColor indexed="64"/>
      </patternFill>
    </fill>
    <fill>
      <patternFill patternType="solid">
        <fgColor rgb="FFFFFFCC"/>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hair">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s>
  <cellStyleXfs count="327">
    <xf numFmtId="0" fontId="0"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6" fontId="11" fillId="0" borderId="0"/>
    <xf numFmtId="16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Fill="0" applyBorder="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11" fillId="0" borderId="0"/>
    <xf numFmtId="166" fontId="11" fillId="0" borderId="0"/>
    <xf numFmtId="0" fontId="13" fillId="0" borderId="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5" fillId="17"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6" fillId="9" borderId="0" applyNumberFormat="0" applyBorder="0" applyAlignment="0" applyProtection="0"/>
    <xf numFmtId="0" fontId="17" fillId="21" borderId="18" applyNumberFormat="0" applyAlignment="0" applyProtection="0"/>
    <xf numFmtId="0" fontId="18" fillId="0" borderId="0" applyNumberFormat="0" applyFill="0" applyBorder="0" applyAlignment="0" applyProtection="0"/>
    <xf numFmtId="0" fontId="19" fillId="0" borderId="19" applyNumberFormat="0" applyFill="0" applyAlignment="0" applyProtection="0"/>
    <xf numFmtId="0" fontId="20" fillId="0" borderId="20" applyNumberFormat="0" applyFill="0" applyAlignment="0" applyProtection="0"/>
    <xf numFmtId="0" fontId="21" fillId="0" borderId="21" applyNumberFormat="0" applyFill="0" applyAlignment="0" applyProtection="0"/>
    <xf numFmtId="0" fontId="21" fillId="0" borderId="0" applyNumberFormat="0" applyFill="0" applyBorder="0" applyAlignment="0" applyProtection="0"/>
    <xf numFmtId="0" fontId="22" fillId="22" borderId="0" applyNumberFormat="0" applyBorder="0" applyAlignment="0" applyProtection="0"/>
    <xf numFmtId="0" fontId="13" fillId="23" borderId="22"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7" borderId="0" applyNumberFormat="0" applyBorder="0" applyAlignment="0" applyProtection="0"/>
    <xf numFmtId="0" fontId="25" fillId="0" borderId="23" applyNumberFormat="0" applyFill="0" applyAlignment="0" applyProtection="0"/>
    <xf numFmtId="0" fontId="26" fillId="28" borderId="24" applyNumberFormat="0" applyAlignment="0" applyProtection="0"/>
    <xf numFmtId="0" fontId="27" fillId="21" borderId="25" applyNumberFormat="0" applyAlignment="0" applyProtection="0"/>
    <xf numFmtId="0" fontId="28" fillId="8" borderId="0" applyNumberFormat="0" applyBorder="0" applyAlignment="0" applyProtection="0"/>
    <xf numFmtId="0" fontId="12" fillId="0" borderId="0"/>
    <xf numFmtId="0" fontId="29" fillId="12" borderId="25" applyNumberFormat="0" applyAlignment="0" applyProtection="0"/>
    <xf numFmtId="0" fontId="30" fillId="0" borderId="26" applyNumberFormat="0" applyFill="0" applyAlignment="0" applyProtection="0"/>
    <xf numFmtId="164" fontId="9" fillId="0" borderId="0" applyFont="0" applyFill="0" applyBorder="0" applyAlignment="0" applyProtection="0"/>
    <xf numFmtId="4" fontId="31" fillId="0" borderId="0"/>
    <xf numFmtId="166" fontId="11" fillId="0" borderId="0"/>
    <xf numFmtId="164" fontId="6" fillId="0" borderId="0" applyFont="0" applyFill="0" applyBorder="0" applyAlignment="0" applyProtection="0"/>
    <xf numFmtId="167" fontId="32" fillId="0" borderId="0"/>
    <xf numFmtId="0" fontId="14" fillId="0" borderId="0"/>
    <xf numFmtId="0" fontId="33" fillId="0" borderId="0"/>
    <xf numFmtId="167" fontId="32" fillId="0" borderId="0"/>
    <xf numFmtId="9" fontId="6" fillId="0" borderId="0" applyFont="0" applyFill="0" applyBorder="0" applyAlignment="0" applyProtection="0"/>
    <xf numFmtId="168" fontId="12" fillId="0" borderId="0" applyFill="0" applyBorder="0" applyAlignment="0" applyProtection="0"/>
    <xf numFmtId="166" fontId="34" fillId="0" borderId="0"/>
    <xf numFmtId="166" fontId="11" fillId="0" borderId="0"/>
    <xf numFmtId="0" fontId="31" fillId="0" borderId="0"/>
    <xf numFmtId="0" fontId="6" fillId="0" borderId="0"/>
    <xf numFmtId="164" fontId="6" fillId="0" borderId="0" applyFont="0" applyFill="0" applyBorder="0" applyAlignment="0" applyProtection="0"/>
    <xf numFmtId="166" fontId="11" fillId="0" borderId="0"/>
    <xf numFmtId="0" fontId="5" fillId="0" borderId="0"/>
    <xf numFmtId="0" fontId="9" fillId="0" borderId="0"/>
    <xf numFmtId="164" fontId="6" fillId="0" borderId="0" applyFont="0" applyFill="0" applyBorder="0" applyAlignment="0" applyProtection="0"/>
    <xf numFmtId="44" fontId="13" fillId="0" borderId="0" applyFont="0" applyFill="0" applyBorder="0" applyAlignment="0" applyProtection="0"/>
    <xf numFmtId="0" fontId="6" fillId="0" borderId="0"/>
    <xf numFmtId="0" fontId="6" fillId="0" borderId="0"/>
    <xf numFmtId="166" fontId="11" fillId="0" borderId="0"/>
    <xf numFmtId="0" fontId="6" fillId="0" borderId="0"/>
    <xf numFmtId="166" fontId="11" fillId="0" borderId="0"/>
    <xf numFmtId="166" fontId="11" fillId="0" borderId="0"/>
    <xf numFmtId="166" fontId="34" fillId="0" borderId="0"/>
    <xf numFmtId="0" fontId="31" fillId="0" borderId="0"/>
    <xf numFmtId="0" fontId="13" fillId="0" borderId="0"/>
    <xf numFmtId="0" fontId="6" fillId="0" borderId="0"/>
    <xf numFmtId="0" fontId="6" fillId="0" borderId="0"/>
    <xf numFmtId="0" fontId="6" fillId="0" borderId="0"/>
    <xf numFmtId="0" fontId="6" fillId="0" borderId="0"/>
    <xf numFmtId="167"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13" fillId="0" borderId="0" applyFont="0" applyFill="0" applyBorder="0" applyAlignment="0" applyProtection="0"/>
    <xf numFmtId="9" fontId="6" fillId="0" borderId="0" applyFont="0" applyFill="0" applyBorder="0" applyAlignment="0" applyProtection="0"/>
    <xf numFmtId="0" fontId="7" fillId="30" borderId="30" applyNumberFormat="0" applyFont="0" applyAlignment="0" applyProtection="0"/>
    <xf numFmtId="164"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6" fillId="0" borderId="0"/>
    <xf numFmtId="0" fontId="4" fillId="0" borderId="0"/>
    <xf numFmtId="164" fontId="6" fillId="0" borderId="0" applyFont="0" applyFill="0" applyBorder="0" applyAlignment="0" applyProtection="0"/>
    <xf numFmtId="0" fontId="4" fillId="0" borderId="0"/>
    <xf numFmtId="0" fontId="4" fillId="0" borderId="0"/>
    <xf numFmtId="0" fontId="13" fillId="0" borderId="0"/>
    <xf numFmtId="0" fontId="13" fillId="0" borderId="0"/>
    <xf numFmtId="0" fontId="13" fillId="0" borderId="0"/>
    <xf numFmtId="0" fontId="13" fillId="0" borderId="0"/>
    <xf numFmtId="0" fontId="13" fillId="0" borderId="0"/>
    <xf numFmtId="0" fontId="6" fillId="0" borderId="0"/>
    <xf numFmtId="0" fontId="4" fillId="0" borderId="0"/>
    <xf numFmtId="0" fontId="35" fillId="0" borderId="0"/>
    <xf numFmtId="44" fontId="13" fillId="0" borderId="0" applyFont="0" applyFill="0" applyBorder="0" applyAlignment="0" applyProtection="0"/>
    <xf numFmtId="164" fontId="36" fillId="0" borderId="0" applyFont="0" applyFill="0" applyBorder="0" applyAlignment="0" applyProtection="0"/>
    <xf numFmtId="0" fontId="3" fillId="0" borderId="0"/>
    <xf numFmtId="0" fontId="3" fillId="0" borderId="0"/>
    <xf numFmtId="0" fontId="36" fillId="0" borderId="0"/>
    <xf numFmtId="44" fontId="1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2" fillId="0" borderId="0"/>
    <xf numFmtId="0" fontId="6" fillId="0" borderId="0"/>
    <xf numFmtId="0" fontId="13" fillId="0" borderId="0"/>
    <xf numFmtId="0" fontId="33" fillId="0" borderId="0"/>
    <xf numFmtId="0" fontId="33" fillId="0" borderId="0"/>
    <xf numFmtId="0" fontId="1" fillId="0" borderId="0"/>
    <xf numFmtId="44" fontId="13" fillId="0" borderId="0" applyFont="0" applyFill="0" applyBorder="0" applyAlignment="0" applyProtection="0"/>
    <xf numFmtId="166"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3" fillId="0" borderId="0" applyFont="0" applyFill="0" applyBorder="0" applyAlignment="0" applyProtection="0"/>
    <xf numFmtId="164" fontId="6" fillId="0" borderId="0" applyFont="0" applyFill="0" applyBorder="0" applyAlignment="0" applyProtection="0"/>
    <xf numFmtId="0" fontId="1" fillId="0" borderId="0"/>
    <xf numFmtId="0" fontId="1" fillId="0" borderId="0"/>
    <xf numFmtId="0" fontId="6" fillId="0" borderId="0"/>
    <xf numFmtId="44" fontId="13"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3" fillId="0" borderId="0" applyFont="0" applyFill="0" applyBorder="0" applyAlignment="0" applyProtection="0"/>
    <xf numFmtId="166"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3" fillId="0" borderId="0" applyFont="0" applyFill="0" applyBorder="0" applyAlignment="0" applyProtection="0"/>
    <xf numFmtId="164" fontId="6" fillId="0" borderId="0" applyFont="0" applyFill="0" applyBorder="0" applyAlignment="0" applyProtection="0"/>
    <xf numFmtId="0" fontId="1" fillId="0" borderId="0"/>
    <xf numFmtId="0" fontId="1" fillId="0" borderId="0"/>
    <xf numFmtId="0" fontId="6" fillId="0" borderId="0"/>
    <xf numFmtId="44" fontId="13"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7" fillId="0" borderId="0"/>
    <xf numFmtId="0" fontId="41" fillId="0" borderId="0" applyNumberFormat="0" applyFill="0" applyBorder="0" applyAlignment="0" applyProtection="0"/>
    <xf numFmtId="0" fontId="6" fillId="0" borderId="0">
      <alignment vertical="center"/>
    </xf>
    <xf numFmtId="0" fontId="13" fillId="0" borderId="0"/>
    <xf numFmtId="0" fontId="13" fillId="0" borderId="0"/>
    <xf numFmtId="0" fontId="6" fillId="0" borderId="0"/>
  </cellStyleXfs>
  <cellXfs count="549">
    <xf numFmtId="0" fontId="0" fillId="0" borderId="0" xfId="0"/>
    <xf numFmtId="0" fontId="0" fillId="0" borderId="0" xfId="0" applyAlignment="1">
      <alignment horizontal="center" vertical="top"/>
    </xf>
    <xf numFmtId="0" fontId="0" fillId="0" borderId="0" xfId="0" applyAlignment="1">
      <alignment horizontal="center"/>
    </xf>
    <xf numFmtId="2" fontId="0" fillId="0" borderId="0" xfId="0" applyNumberFormat="1" applyAlignment="1">
      <alignment horizontal="center"/>
    </xf>
    <xf numFmtId="0" fontId="0" fillId="0" borderId="0" xfId="0"/>
    <xf numFmtId="0" fontId="0" fillId="0" borderId="0" xfId="0" applyAlignment="1">
      <alignment horizontal="center" vertical="top"/>
    </xf>
    <xf numFmtId="2" fontId="0" fillId="0" borderId="0" xfId="0" applyNumberFormat="1" applyAlignment="1">
      <alignment horizontal="center"/>
    </xf>
    <xf numFmtId="0" fontId="8" fillId="0" borderId="2" xfId="0" applyFont="1" applyBorder="1"/>
    <xf numFmtId="0" fontId="8" fillId="0" borderId="1" xfId="0" applyFont="1" applyBorder="1" applyAlignment="1">
      <alignment horizontal="center" vertical="top"/>
    </xf>
    <xf numFmtId="0" fontId="8" fillId="0" borderId="8" xfId="0" applyFont="1" applyBorder="1" applyAlignment="1">
      <alignment horizontal="center" vertical="top"/>
    </xf>
    <xf numFmtId="0" fontId="6" fillId="0" borderId="0" xfId="0" applyFont="1" applyFill="1" applyBorder="1"/>
    <xf numFmtId="0" fontId="8" fillId="0" borderId="2" xfId="0" applyFont="1" applyBorder="1" applyAlignment="1">
      <alignment horizontal="center"/>
    </xf>
    <xf numFmtId="2" fontId="8" fillId="0" borderId="2" xfId="0" applyNumberFormat="1" applyFont="1" applyBorder="1" applyAlignment="1">
      <alignment horizontal="center"/>
    </xf>
    <xf numFmtId="0" fontId="8" fillId="0" borderId="2" xfId="0" applyFont="1" applyFill="1" applyBorder="1"/>
    <xf numFmtId="0" fontId="8" fillId="0" borderId="14" xfId="0" applyFont="1" applyBorder="1" applyAlignment="1">
      <alignment horizontal="center" vertical="top"/>
    </xf>
    <xf numFmtId="0" fontId="8" fillId="0" borderId="15" xfId="0" applyFont="1" applyFill="1" applyBorder="1"/>
    <xf numFmtId="0" fontId="8" fillId="0" borderId="15" xfId="0" applyFont="1" applyBorder="1" applyAlignment="1">
      <alignment horizontal="center"/>
    </xf>
    <xf numFmtId="2" fontId="8" fillId="0" borderId="15" xfId="0" applyNumberFormat="1" applyFont="1" applyBorder="1" applyAlignment="1">
      <alignment horizontal="center"/>
    </xf>
    <xf numFmtId="0" fontId="8" fillId="0" borderId="15" xfId="0" applyFont="1" applyBorder="1"/>
    <xf numFmtId="0" fontId="8" fillId="0" borderId="9" xfId="0" applyFont="1" applyFill="1" applyBorder="1"/>
    <xf numFmtId="0" fontId="8" fillId="0" borderId="9" xfId="0" applyFont="1" applyBorder="1" applyAlignment="1">
      <alignment horizontal="center"/>
    </xf>
    <xf numFmtId="2" fontId="8" fillId="0" borderId="9" xfId="0" applyNumberFormat="1" applyFont="1" applyBorder="1" applyAlignment="1">
      <alignment horizontal="center"/>
    </xf>
    <xf numFmtId="0" fontId="8" fillId="0" borderId="9" xfId="0" applyFont="1" applyBorder="1"/>
    <xf numFmtId="44" fontId="8" fillId="0" borderId="6" xfId="0" applyNumberFormat="1" applyFont="1" applyBorder="1"/>
    <xf numFmtId="44" fontId="8" fillId="0" borderId="16" xfId="0" applyNumberFormat="1" applyFont="1" applyBorder="1"/>
    <xf numFmtId="44" fontId="8" fillId="0" borderId="10" xfId="0" applyNumberFormat="1" applyFont="1" applyBorder="1"/>
    <xf numFmtId="0" fontId="0" fillId="0" borderId="0" xfId="0"/>
    <xf numFmtId="0" fontId="0" fillId="0" borderId="0" xfId="0" applyAlignment="1">
      <alignment horizontal="center"/>
    </xf>
    <xf numFmtId="0" fontId="8" fillId="29" borderId="11" xfId="0" applyFont="1" applyFill="1" applyBorder="1" applyAlignment="1">
      <alignment horizontal="center"/>
    </xf>
    <xf numFmtId="0" fontId="8" fillId="29" borderId="12" xfId="0" applyFont="1" applyFill="1" applyBorder="1"/>
    <xf numFmtId="0" fontId="8" fillId="0" borderId="11" xfId="0" applyFont="1" applyFill="1" applyBorder="1" applyAlignment="1">
      <alignment horizontal="center"/>
    </xf>
    <xf numFmtId="0" fontId="8" fillId="0" borderId="12" xfId="0" applyFont="1" applyFill="1" applyBorder="1"/>
    <xf numFmtId="44" fontId="8" fillId="0" borderId="13" xfId="0" applyNumberFormat="1" applyFont="1" applyFill="1" applyBorder="1"/>
    <xf numFmtId="0" fontId="38" fillId="2" borderId="28" xfId="0" applyFont="1" applyFill="1" applyBorder="1" applyAlignment="1">
      <alignment horizontal="center" vertical="center"/>
    </xf>
    <xf numFmtId="2" fontId="38" fillId="2" borderId="28" xfId="0" applyNumberFormat="1" applyFont="1" applyFill="1" applyBorder="1" applyAlignment="1">
      <alignment horizontal="center" vertical="center"/>
    </xf>
    <xf numFmtId="49" fontId="38" fillId="2" borderId="27" xfId="0" applyNumberFormat="1" applyFont="1" applyFill="1" applyBorder="1" applyAlignment="1">
      <alignment horizontal="center" vertical="center" wrapText="1"/>
    </xf>
    <xf numFmtId="44" fontId="8" fillId="29" borderId="6" xfId="0" applyNumberFormat="1" applyFont="1" applyFill="1" applyBorder="1"/>
    <xf numFmtId="0" fontId="41" fillId="0" borderId="0" xfId="0" applyFont="1" applyAlignment="1">
      <alignment horizontal="center" vertical="top"/>
    </xf>
    <xf numFmtId="0" fontId="41" fillId="0" borderId="0" xfId="0" applyFont="1"/>
    <xf numFmtId="0" fontId="41" fillId="0" borderId="0" xfId="0" applyFont="1" applyAlignment="1">
      <alignment horizontal="center"/>
    </xf>
    <xf numFmtId="2" fontId="41" fillId="0" borderId="0" xfId="0" applyNumberFormat="1" applyFont="1" applyAlignment="1">
      <alignment horizontal="center"/>
    </xf>
    <xf numFmtId="0" fontId="8" fillId="29" borderId="1" xfId="0" applyFont="1" applyFill="1" applyBorder="1" applyAlignment="1">
      <alignment horizontal="center"/>
    </xf>
    <xf numFmtId="0" fontId="8" fillId="29" borderId="2" xfId="0" applyFont="1" applyFill="1" applyBorder="1"/>
    <xf numFmtId="0" fontId="41" fillId="0" borderId="0" xfId="0" applyFont="1" applyFill="1" applyBorder="1"/>
    <xf numFmtId="44" fontId="41" fillId="0" borderId="0" xfId="0" applyNumberFormat="1" applyFont="1"/>
    <xf numFmtId="49" fontId="38" fillId="6" borderId="1" xfId="0" applyNumberFormat="1" applyFont="1" applyFill="1" applyBorder="1" applyAlignment="1">
      <alignment horizontal="center" vertical="center"/>
    </xf>
    <xf numFmtId="49" fontId="38" fillId="4" borderId="1" xfId="0" applyNumberFormat="1" applyFont="1" applyFill="1" applyBorder="1" applyAlignment="1">
      <alignment horizontal="center" vertical="center"/>
    </xf>
    <xf numFmtId="49" fontId="38" fillId="5" borderId="1" xfId="0" applyNumberFormat="1" applyFont="1" applyFill="1" applyBorder="1" applyAlignment="1">
      <alignment horizontal="center" vertical="center"/>
    </xf>
    <xf numFmtId="0" fontId="8" fillId="0" borderId="0" xfId="0" applyFont="1" applyBorder="1"/>
    <xf numFmtId="0" fontId="8" fillId="0" borderId="4" xfId="0" applyFont="1" applyBorder="1"/>
    <xf numFmtId="0" fontId="8" fillId="0" borderId="0" xfId="0" applyFont="1" applyFill="1" applyBorder="1" applyAlignment="1">
      <alignment horizontal="center"/>
    </xf>
    <xf numFmtId="0" fontId="8" fillId="0" borderId="0" xfId="0" applyFont="1" applyFill="1" applyBorder="1"/>
    <xf numFmtId="44" fontId="8" fillId="0" borderId="0" xfId="0" applyNumberFormat="1" applyFont="1" applyFill="1" applyBorder="1"/>
    <xf numFmtId="44" fontId="8" fillId="0" borderId="52" xfId="0" applyNumberFormat="1" applyFont="1" applyBorder="1"/>
    <xf numFmtId="0" fontId="8" fillId="0" borderId="31" xfId="0" applyFont="1" applyBorder="1"/>
    <xf numFmtId="0" fontId="8" fillId="0" borderId="0" xfId="0" applyFont="1" applyBorder="1" applyAlignment="1">
      <alignment horizontal="center" vertical="top"/>
    </xf>
    <xf numFmtId="0" fontId="8" fillId="0" borderId="0" xfId="0" applyFont="1" applyBorder="1" applyAlignment="1">
      <alignment horizontal="center"/>
    </xf>
    <xf numFmtId="2" fontId="8" fillId="0" borderId="0" xfId="0" applyNumberFormat="1" applyFont="1" applyBorder="1" applyAlignment="1">
      <alignment horizontal="center"/>
    </xf>
    <xf numFmtId="0" fontId="8" fillId="0" borderId="0" xfId="0" applyFont="1"/>
    <xf numFmtId="0" fontId="8" fillId="29" borderId="2" xfId="0" applyFont="1" applyFill="1" applyBorder="1" applyAlignment="1">
      <alignment horizontal="center"/>
    </xf>
    <xf numFmtId="2" fontId="8" fillId="29" borderId="2" xfId="0" applyNumberFormat="1" applyFont="1" applyFill="1" applyBorder="1" applyAlignment="1">
      <alignment horizontal="center"/>
    </xf>
    <xf numFmtId="0" fontId="8" fillId="0" borderId="51" xfId="0" applyFont="1" applyBorder="1" applyAlignment="1">
      <alignment horizontal="center" vertical="top"/>
    </xf>
    <xf numFmtId="0" fontId="8" fillId="0" borderId="4" xfId="0" applyFont="1" applyBorder="1" applyAlignment="1">
      <alignment horizontal="center"/>
    </xf>
    <xf numFmtId="2" fontId="8" fillId="0" borderId="4" xfId="0" applyNumberFormat="1" applyFont="1" applyBorder="1" applyAlignment="1">
      <alignment horizontal="center"/>
    </xf>
    <xf numFmtId="0" fontId="8" fillId="0" borderId="53" xfId="0" applyFont="1" applyBorder="1" applyAlignment="1">
      <alignment horizontal="center" vertical="top"/>
    </xf>
    <xf numFmtId="0" fontId="8" fillId="0" borderId="31" xfId="0" applyFont="1" applyBorder="1" applyAlignment="1">
      <alignment horizontal="center"/>
    </xf>
    <xf numFmtId="2" fontId="8" fillId="0" borderId="31" xfId="0" applyNumberFormat="1" applyFont="1" applyBorder="1" applyAlignment="1">
      <alignment horizontal="center"/>
    </xf>
    <xf numFmtId="0" fontId="8" fillId="29" borderId="12" xfId="0" applyFont="1" applyFill="1" applyBorder="1" applyAlignment="1">
      <alignment horizontal="center"/>
    </xf>
    <xf numFmtId="2" fontId="8" fillId="29" borderId="12" xfId="0" applyNumberFormat="1" applyFont="1" applyFill="1" applyBorder="1" applyAlignment="1">
      <alignment horizontal="center"/>
    </xf>
    <xf numFmtId="2" fontId="8" fillId="0" borderId="0" xfId="0" applyNumberFormat="1" applyFont="1" applyFill="1" applyBorder="1" applyAlignment="1">
      <alignment horizontal="center"/>
    </xf>
    <xf numFmtId="0" fontId="8" fillId="0" borderId="12" xfId="0" applyFont="1" applyFill="1" applyBorder="1" applyAlignment="1">
      <alignment horizontal="center"/>
    </xf>
    <xf numFmtId="2" fontId="8" fillId="0" borderId="12" xfId="0" applyNumberFormat="1" applyFont="1" applyFill="1" applyBorder="1" applyAlignment="1">
      <alignment horizontal="center"/>
    </xf>
    <xf numFmtId="0" fontId="8" fillId="0" borderId="0" xfId="0" applyFont="1" applyFill="1"/>
    <xf numFmtId="0" fontId="8" fillId="0" borderId="51" xfId="0" applyFont="1" applyFill="1" applyBorder="1" applyAlignment="1">
      <alignment horizontal="center"/>
    </xf>
    <xf numFmtId="44" fontId="8" fillId="0" borderId="52" xfId="0" applyNumberFormat="1" applyFont="1" applyFill="1" applyBorder="1"/>
    <xf numFmtId="0" fontId="45" fillId="0" borderId="4" xfId="0" applyFont="1" applyBorder="1"/>
    <xf numFmtId="0" fontId="45" fillId="0" borderId="31" xfId="0" applyFont="1" applyBorder="1"/>
    <xf numFmtId="49" fontId="7" fillId="0" borderId="36"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38" fillId="3" borderId="35" xfId="0" applyNumberFormat="1" applyFont="1" applyFill="1" applyBorder="1" applyAlignment="1">
      <alignment horizontal="center" vertical="center"/>
    </xf>
    <xf numFmtId="49" fontId="7" fillId="0" borderId="39" xfId="0" applyNumberFormat="1" applyFont="1" applyBorder="1" applyAlignment="1">
      <alignment horizontal="center" vertical="center"/>
    </xf>
    <xf numFmtId="49" fontId="7" fillId="0" borderId="40" xfId="0" applyNumberFormat="1" applyFont="1" applyBorder="1" applyAlignment="1">
      <alignment horizontal="center" vertical="center"/>
    </xf>
    <xf numFmtId="49" fontId="7" fillId="0" borderId="42" xfId="0" applyNumberFormat="1" applyFont="1" applyBorder="1" applyAlignment="1">
      <alignment horizontal="center" vertical="center"/>
    </xf>
    <xf numFmtId="49" fontId="7" fillId="0" borderId="0" xfId="0" applyNumberFormat="1" applyFont="1" applyAlignment="1">
      <alignment horizontal="center" vertical="center"/>
    </xf>
    <xf numFmtId="0" fontId="6" fillId="0" borderId="7" xfId="0" applyFont="1" applyBorder="1" applyAlignment="1">
      <alignment horizontal="left" vertical="center" wrapText="1"/>
    </xf>
    <xf numFmtId="0" fontId="6" fillId="0" borderId="7" xfId="0" applyFont="1" applyBorder="1" applyAlignment="1">
      <alignment horizontal="left" vertical="center" wrapText="1" shrinkToFit="1"/>
    </xf>
    <xf numFmtId="0" fontId="7" fillId="0" borderId="0" xfId="0" applyFont="1" applyAlignment="1">
      <alignment horizontal="center" vertical="center"/>
    </xf>
    <xf numFmtId="2" fontId="7" fillId="0" borderId="0" xfId="0" applyNumberFormat="1" applyFont="1" applyAlignment="1">
      <alignment horizontal="center" vertical="center"/>
    </xf>
    <xf numFmtId="0" fontId="7" fillId="0" borderId="34" xfId="0" applyFont="1" applyBorder="1" applyAlignment="1">
      <alignment horizontal="center" vertical="center"/>
    </xf>
    <xf numFmtId="2" fontId="7" fillId="0" borderId="34" xfId="0" applyNumberFormat="1" applyFont="1" applyBorder="1" applyAlignment="1">
      <alignment horizontal="center" vertical="center"/>
    </xf>
    <xf numFmtId="0" fontId="7" fillId="0" borderId="7" xfId="0" applyFont="1" applyBorder="1" applyAlignment="1">
      <alignment horizontal="center" vertical="center"/>
    </xf>
    <xf numFmtId="2" fontId="7" fillId="0" borderId="7" xfId="0" applyNumberFormat="1" applyFont="1" applyBorder="1" applyAlignment="1">
      <alignment horizontal="center" vertical="center"/>
    </xf>
    <xf numFmtId="2" fontId="43" fillId="0" borderId="7" xfId="0" applyNumberFormat="1" applyFont="1" applyBorder="1" applyAlignment="1">
      <alignment horizontal="center" vertical="center"/>
    </xf>
    <xf numFmtId="0" fontId="7" fillId="0" borderId="7" xfId="26" applyFont="1" applyBorder="1" applyAlignment="1">
      <alignment horizontal="center" vertical="center"/>
    </xf>
    <xf numFmtId="0" fontId="38" fillId="3" borderId="35" xfId="0" applyFont="1" applyFill="1" applyBorder="1" applyAlignment="1">
      <alignment horizontal="center" vertical="center"/>
    </xf>
    <xf numFmtId="2" fontId="44" fillId="3" borderId="35" xfId="0" applyNumberFormat="1" applyFont="1" applyFill="1" applyBorder="1" applyAlignment="1">
      <alignment horizontal="center" vertical="center"/>
    </xf>
    <xf numFmtId="0" fontId="7" fillId="5" borderId="2" xfId="0" applyFont="1" applyFill="1" applyBorder="1" applyAlignment="1">
      <alignment horizontal="center" vertical="center"/>
    </xf>
    <xf numFmtId="2" fontId="43" fillId="5" borderId="2" xfId="0" applyNumberFormat="1" applyFont="1" applyFill="1" applyBorder="1" applyAlignment="1">
      <alignment horizontal="center" vertical="center"/>
    </xf>
    <xf numFmtId="0" fontId="7" fillId="0" borderId="17" xfId="0" applyFont="1" applyBorder="1" applyAlignment="1">
      <alignment horizontal="center" vertical="center"/>
    </xf>
    <xf numFmtId="2" fontId="43" fillId="0" borderId="17" xfId="0" applyNumberFormat="1" applyFont="1" applyBorder="1" applyAlignment="1">
      <alignment horizontal="center" vertical="center"/>
    </xf>
    <xf numFmtId="0" fontId="38" fillId="5" borderId="2" xfId="0" applyFont="1" applyFill="1" applyBorder="1" applyAlignment="1">
      <alignment horizontal="center" vertical="center"/>
    </xf>
    <xf numFmtId="2" fontId="44" fillId="5" borderId="2" xfId="0" applyNumberFormat="1" applyFont="1" applyFill="1" applyBorder="1" applyAlignment="1">
      <alignment horizontal="center" vertical="center"/>
    </xf>
    <xf numFmtId="0" fontId="38" fillId="3" borderId="0" xfId="0" applyFont="1" applyFill="1" applyBorder="1" applyAlignment="1">
      <alignment horizontal="center" vertical="center"/>
    </xf>
    <xf numFmtId="2" fontId="44" fillId="3" borderId="0" xfId="0" applyNumberFormat="1" applyFont="1" applyFill="1" applyBorder="1" applyAlignment="1">
      <alignment horizontal="center" vertical="center"/>
    </xf>
    <xf numFmtId="0" fontId="7" fillId="4" borderId="2" xfId="0" applyFont="1" applyFill="1" applyBorder="1" applyAlignment="1">
      <alignment horizontal="center" vertical="center"/>
    </xf>
    <xf numFmtId="2" fontId="43" fillId="4" borderId="2" xfId="0" applyNumberFormat="1" applyFont="1" applyFill="1" applyBorder="1" applyAlignment="1">
      <alignment horizontal="center" vertical="center"/>
    </xf>
    <xf numFmtId="2" fontId="43" fillId="0" borderId="34" xfId="0" applyNumberFormat="1" applyFont="1" applyBorder="1" applyAlignment="1">
      <alignment horizontal="center" vertical="center"/>
    </xf>
    <xf numFmtId="2" fontId="7" fillId="0" borderId="5" xfId="0" applyNumberFormat="1" applyFont="1" applyBorder="1" applyAlignment="1">
      <alignment horizontal="center" vertical="center"/>
    </xf>
    <xf numFmtId="0" fontId="38" fillId="4" borderId="2" xfId="0" applyFont="1" applyFill="1" applyBorder="1" applyAlignment="1">
      <alignment horizontal="center" vertical="center"/>
    </xf>
    <xf numFmtId="2" fontId="44" fillId="4" borderId="2" xfId="0" applyNumberFormat="1" applyFont="1" applyFill="1" applyBorder="1" applyAlignment="1">
      <alignment horizontal="center" vertical="center"/>
    </xf>
    <xf numFmtId="0" fontId="7" fillId="6" borderId="2" xfId="0" applyFont="1" applyFill="1" applyBorder="1" applyAlignment="1">
      <alignment horizontal="center" vertical="center"/>
    </xf>
    <xf numFmtId="2" fontId="43" fillId="6" borderId="2" xfId="0" applyNumberFormat="1" applyFont="1" applyFill="1" applyBorder="1" applyAlignment="1">
      <alignment horizontal="center" vertical="center"/>
    </xf>
    <xf numFmtId="0" fontId="38" fillId="6" borderId="2" xfId="0" applyFont="1" applyFill="1" applyBorder="1" applyAlignment="1">
      <alignment horizontal="center" vertical="center"/>
    </xf>
    <xf numFmtId="2" fontId="44" fillId="6" borderId="2" xfId="0" applyNumberFormat="1" applyFont="1" applyFill="1" applyBorder="1" applyAlignment="1">
      <alignment horizontal="center" vertical="center"/>
    </xf>
    <xf numFmtId="2" fontId="43" fillId="0" borderId="0" xfId="0" applyNumberFormat="1" applyFont="1" applyAlignment="1">
      <alignment horizontal="center" vertical="center"/>
    </xf>
    <xf numFmtId="44" fontId="7" fillId="0" borderId="0" xfId="0" applyNumberFormat="1" applyFont="1" applyAlignment="1">
      <alignment horizontal="center" vertical="center"/>
    </xf>
    <xf numFmtId="44" fontId="38" fillId="2" borderId="29" xfId="0" applyNumberFormat="1" applyFont="1" applyFill="1" applyBorder="1" applyAlignment="1">
      <alignment horizontal="center" vertical="center"/>
    </xf>
    <xf numFmtId="44" fontId="7" fillId="0" borderId="38" xfId="1" applyNumberFormat="1" applyFont="1" applyBorder="1" applyAlignment="1">
      <alignment horizontal="center" vertical="center"/>
    </xf>
    <xf numFmtId="44" fontId="7" fillId="0" borderId="33" xfId="1" applyNumberFormat="1" applyFont="1" applyBorder="1" applyAlignment="1">
      <alignment horizontal="center" vertical="center"/>
    </xf>
    <xf numFmtId="44" fontId="38" fillId="3" borderId="35" xfId="1" applyNumberFormat="1" applyFont="1" applyFill="1" applyBorder="1" applyAlignment="1">
      <alignment horizontal="center" vertical="center"/>
    </xf>
    <xf numFmtId="44" fontId="7" fillId="5" borderId="6" xfId="1" applyNumberFormat="1" applyFont="1" applyFill="1" applyBorder="1" applyAlignment="1">
      <alignment horizontal="center" vertical="center"/>
    </xf>
    <xf numFmtId="44" fontId="7" fillId="0" borderId="41" xfId="1" applyNumberFormat="1" applyFont="1" applyBorder="1" applyAlignment="1">
      <alignment horizontal="center" vertical="center"/>
    </xf>
    <xf numFmtId="44" fontId="38" fillId="5" borderId="6" xfId="1" applyNumberFormat="1" applyFont="1" applyFill="1" applyBorder="1" applyAlignment="1">
      <alignment horizontal="center" vertical="center"/>
    </xf>
    <xf numFmtId="44" fontId="38" fillId="4" borderId="6" xfId="0" applyNumberFormat="1" applyFont="1" applyFill="1" applyBorder="1" applyAlignment="1">
      <alignment horizontal="center" vertical="center"/>
    </xf>
    <xf numFmtId="44" fontId="7" fillId="3" borderId="33" xfId="1" applyNumberFormat="1" applyFont="1" applyFill="1" applyBorder="1" applyAlignment="1">
      <alignment horizontal="center" vertical="center"/>
    </xf>
    <xf numFmtId="44" fontId="38" fillId="4" borderId="6" xfId="1" applyNumberFormat="1" applyFont="1" applyFill="1" applyBorder="1" applyAlignment="1">
      <alignment horizontal="center" vertical="center"/>
    </xf>
    <xf numFmtId="44" fontId="7" fillId="6" borderId="6" xfId="1" applyNumberFormat="1" applyFont="1" applyFill="1" applyBorder="1" applyAlignment="1">
      <alignment horizontal="center" vertical="center"/>
    </xf>
    <xf numFmtId="44" fontId="38" fillId="6" borderId="6" xfId="1" applyNumberFormat="1" applyFont="1" applyFill="1" applyBorder="1" applyAlignment="1">
      <alignment horizontal="center" vertical="center"/>
    </xf>
    <xf numFmtId="0" fontId="42" fillId="2" borderId="28" xfId="0" applyFont="1" applyFill="1" applyBorder="1" applyAlignment="1">
      <alignment horizontal="center" vertical="center"/>
    </xf>
    <xf numFmtId="0" fontId="6" fillId="0" borderId="34" xfId="0" applyFont="1" applyBorder="1" applyAlignment="1">
      <alignment horizontal="left" vertical="center" wrapText="1"/>
    </xf>
    <xf numFmtId="0" fontId="6" fillId="0" borderId="7" xfId="26" applyFont="1" applyBorder="1" applyAlignment="1">
      <alignment horizontal="left" vertical="center" wrapText="1"/>
    </xf>
    <xf numFmtId="0" fontId="42" fillId="3" borderId="35" xfId="0" applyFont="1" applyFill="1" applyBorder="1" applyAlignment="1">
      <alignment horizontal="left" vertical="center"/>
    </xf>
    <xf numFmtId="0" fontId="42" fillId="5" borderId="1" xfId="0" applyFont="1" applyFill="1" applyBorder="1" applyAlignment="1">
      <alignment horizontal="left" vertical="center"/>
    </xf>
    <xf numFmtId="0" fontId="40" fillId="0" borderId="17" xfId="0" applyFont="1" applyBorder="1" applyAlignment="1">
      <alignment horizontal="left" vertical="center" wrapText="1"/>
    </xf>
    <xf numFmtId="0" fontId="40" fillId="0" borderId="7" xfId="0" applyFont="1" applyBorder="1" applyAlignment="1">
      <alignment horizontal="left" vertical="center" wrapText="1"/>
    </xf>
    <xf numFmtId="0" fontId="42" fillId="5" borderId="43" xfId="0" applyFont="1" applyFill="1" applyBorder="1" applyAlignment="1">
      <alignment horizontal="left" vertical="center"/>
    </xf>
    <xf numFmtId="0" fontId="42" fillId="3" borderId="0" xfId="0" applyFont="1" applyFill="1" applyBorder="1" applyAlignment="1">
      <alignment horizontal="left" vertical="center"/>
    </xf>
    <xf numFmtId="0" fontId="42" fillId="4" borderId="1" xfId="0" applyFont="1" applyFill="1" applyBorder="1" applyAlignment="1">
      <alignment horizontal="left" vertical="center" wrapText="1"/>
    </xf>
    <xf numFmtId="0" fontId="40" fillId="0" borderId="34" xfId="0" applyFont="1" applyBorder="1" applyAlignment="1">
      <alignment horizontal="left" vertical="center" wrapText="1"/>
    </xf>
    <xf numFmtId="0" fontId="42" fillId="4" borderId="43" xfId="0" applyFont="1" applyFill="1" applyBorder="1" applyAlignment="1">
      <alignment horizontal="left" vertical="center"/>
    </xf>
    <xf numFmtId="0" fontId="42" fillId="6" borderId="1" xfId="0" applyFont="1" applyFill="1" applyBorder="1" applyAlignment="1">
      <alignment horizontal="left" vertical="center"/>
    </xf>
    <xf numFmtId="0" fontId="42" fillId="6" borderId="43" xfId="0" applyFont="1" applyFill="1" applyBorder="1" applyAlignment="1">
      <alignment horizontal="left" vertical="center"/>
    </xf>
    <xf numFmtId="0" fontId="6" fillId="0" borderId="0" xfId="0" applyFont="1" applyAlignment="1">
      <alignment horizontal="left" vertical="center"/>
    </xf>
    <xf numFmtId="49" fontId="38" fillId="31" borderId="1" xfId="0" applyNumberFormat="1" applyFont="1" applyFill="1" applyBorder="1" applyAlignment="1">
      <alignment horizontal="center" vertical="center"/>
    </xf>
    <xf numFmtId="0" fontId="38" fillId="31" borderId="43" xfId="0" applyFont="1" applyFill="1" applyBorder="1" applyAlignment="1">
      <alignment horizontal="left" vertical="center"/>
    </xf>
    <xf numFmtId="0" fontId="38" fillId="31" borderId="2" xfId="0" applyFont="1" applyFill="1" applyBorder="1" applyAlignment="1">
      <alignment horizontal="center" vertical="center"/>
    </xf>
    <xf numFmtId="2" fontId="38" fillId="31" borderId="2" xfId="0" applyNumberFormat="1" applyFont="1" applyFill="1" applyBorder="1" applyAlignment="1">
      <alignment horizontal="center" vertical="center"/>
    </xf>
    <xf numFmtId="44" fontId="38" fillId="31" borderId="6" xfId="1" applyNumberFormat="1" applyFont="1" applyFill="1" applyBorder="1" applyAlignment="1">
      <alignment horizontal="center" vertical="center"/>
    </xf>
    <xf numFmtId="44" fontId="8" fillId="0" borderId="54" xfId="0" applyNumberFormat="1" applyFont="1" applyBorder="1"/>
    <xf numFmtId="0" fontId="6" fillId="0" borderId="0" xfId="0" applyFont="1" applyAlignment="1">
      <alignment horizontal="center" vertical="center"/>
    </xf>
    <xf numFmtId="2" fontId="6" fillId="0" borderId="0" xfId="0" applyNumberFormat="1" applyFont="1" applyAlignment="1">
      <alignment horizontal="center" vertical="center"/>
    </xf>
    <xf numFmtId="44" fontId="6" fillId="0" borderId="0" xfId="0" applyNumberFormat="1" applyFont="1" applyAlignment="1">
      <alignment horizontal="center" vertical="center"/>
    </xf>
    <xf numFmtId="2" fontId="6" fillId="0" borderId="17" xfId="0" applyNumberFormat="1" applyFont="1" applyBorder="1" applyAlignment="1">
      <alignment horizontal="center" vertical="center"/>
    </xf>
    <xf numFmtId="0" fontId="6" fillId="0" borderId="7" xfId="0" applyFont="1" applyBorder="1" applyAlignment="1">
      <alignment horizontal="center" vertical="center"/>
    </xf>
    <xf numFmtId="2" fontId="6" fillId="0" borderId="7" xfId="0" applyNumberFormat="1" applyFont="1" applyBorder="1" applyAlignment="1">
      <alignment horizontal="center" vertical="center"/>
    </xf>
    <xf numFmtId="2" fontId="6" fillId="0" borderId="7" xfId="36" applyNumberFormat="1" applyFont="1" applyBorder="1" applyAlignment="1">
      <alignment horizontal="center" vertical="center"/>
    </xf>
    <xf numFmtId="49" fontId="6" fillId="0" borderId="0" xfId="0" applyNumberFormat="1" applyFont="1" applyAlignment="1">
      <alignment horizontal="center" vertical="center"/>
    </xf>
    <xf numFmtId="44" fontId="45" fillId="0" borderId="4" xfId="238" applyNumberFormat="1" applyFont="1" applyBorder="1" applyAlignment="1">
      <alignment horizontal="left" indent="3"/>
    </xf>
    <xf numFmtId="0" fontId="8" fillId="0" borderId="57" xfId="0" applyFont="1" applyFill="1" applyBorder="1" applyAlignment="1">
      <alignment horizontal="center"/>
    </xf>
    <xf numFmtId="0" fontId="8" fillId="0" borderId="3" xfId="0" applyFont="1" applyBorder="1" applyAlignment="1">
      <alignment horizontal="center" vertical="top"/>
    </xf>
    <xf numFmtId="0" fontId="45" fillId="0" borderId="4" xfId="0" applyFont="1" applyFill="1" applyBorder="1"/>
    <xf numFmtId="0" fontId="8" fillId="0" borderId="4" xfId="0" applyFont="1" applyFill="1" applyBorder="1" applyAlignment="1">
      <alignment horizontal="center"/>
    </xf>
    <xf numFmtId="2" fontId="8" fillId="0" borderId="4" xfId="0" applyNumberFormat="1" applyFont="1" applyFill="1" applyBorder="1" applyAlignment="1">
      <alignment horizontal="center"/>
    </xf>
    <xf numFmtId="0" fontId="8" fillId="0" borderId="4" xfId="0" applyFont="1" applyFill="1" applyBorder="1"/>
    <xf numFmtId="44" fontId="8" fillId="0" borderId="5" xfId="0" applyNumberFormat="1" applyFont="1" applyFill="1" applyBorder="1"/>
    <xf numFmtId="44" fontId="45" fillId="0" borderId="56" xfId="238" applyNumberFormat="1" applyFont="1" applyBorder="1" applyAlignment="1">
      <alignment horizontal="left" indent="3"/>
    </xf>
    <xf numFmtId="44" fontId="45" fillId="0" borderId="4" xfId="238" applyNumberFormat="1" applyFont="1" applyBorder="1" applyAlignment="1">
      <alignment horizontal="left" indent="3"/>
    </xf>
    <xf numFmtId="44" fontId="45" fillId="0" borderId="56" xfId="238" applyNumberFormat="1" applyFont="1" applyBorder="1" applyAlignment="1"/>
    <xf numFmtId="44" fontId="45" fillId="0" borderId="4" xfId="238" applyNumberFormat="1" applyFont="1" applyBorder="1" applyAlignment="1"/>
    <xf numFmtId="44" fontId="8" fillId="0" borderId="56" xfId="0" applyNumberFormat="1" applyFont="1" applyFill="1" applyBorder="1"/>
    <xf numFmtId="44" fontId="8" fillId="0" borderId="4" xfId="0" applyNumberFormat="1" applyFont="1" applyFill="1" applyBorder="1"/>
    <xf numFmtId="0" fontId="42" fillId="0" borderId="2" xfId="0" applyFont="1" applyFill="1" applyBorder="1" applyAlignment="1">
      <alignment horizontal="center" vertical="center"/>
    </xf>
    <xf numFmtId="0" fontId="38" fillId="0" borderId="2" xfId="0" applyFont="1" applyFill="1" applyBorder="1" applyAlignment="1">
      <alignment horizontal="center" vertical="center"/>
    </xf>
    <xf numFmtId="2" fontId="38" fillId="0" borderId="2" xfId="0" applyNumberFormat="1" applyFont="1" applyFill="1" applyBorder="1" applyAlignment="1">
      <alignment horizontal="center" vertical="center"/>
    </xf>
    <xf numFmtId="49" fontId="38" fillId="0" borderId="2" xfId="0" applyNumberFormat="1" applyFont="1" applyFill="1" applyBorder="1" applyAlignment="1">
      <alignment horizontal="center" vertical="center" wrapText="1"/>
    </xf>
    <xf numFmtId="44" fontId="38" fillId="0" borderId="2" xfId="0" applyNumberFormat="1" applyFont="1" applyFill="1" applyBorder="1" applyAlignment="1">
      <alignment horizontal="center" vertical="center"/>
    </xf>
    <xf numFmtId="0" fontId="6" fillId="0" borderId="7" xfId="26" applyFont="1" applyBorder="1" applyAlignment="1">
      <alignment horizontal="center" vertical="center"/>
    </xf>
    <xf numFmtId="44" fontId="7" fillId="0" borderId="0" xfId="0" applyNumberFormat="1" applyFont="1" applyAlignment="1">
      <alignment vertical="center"/>
    </xf>
    <xf numFmtId="44" fontId="38" fillId="0" borderId="2" xfId="1" applyNumberFormat="1" applyFont="1" applyFill="1" applyBorder="1" applyAlignment="1">
      <alignment vertical="center"/>
    </xf>
    <xf numFmtId="44" fontId="7" fillId="0" borderId="34" xfId="1" applyNumberFormat="1" applyFont="1" applyBorder="1" applyAlignment="1">
      <alignment vertical="center"/>
    </xf>
    <xf numFmtId="44" fontId="7" fillId="0" borderId="7" xfId="1" applyNumberFormat="1" applyFont="1" applyBorder="1" applyAlignment="1">
      <alignment vertical="center"/>
    </xf>
    <xf numFmtId="44" fontId="38" fillId="3" borderId="35" xfId="1" applyNumberFormat="1" applyFont="1" applyFill="1" applyBorder="1" applyAlignment="1">
      <alignment vertical="center"/>
    </xf>
    <xf numFmtId="44" fontId="7" fillId="5" borderId="2" xfId="1" applyNumberFormat="1" applyFont="1" applyFill="1" applyBorder="1" applyAlignment="1">
      <alignment vertical="center"/>
    </xf>
    <xf numFmtId="44" fontId="7" fillId="0" borderId="17" xfId="1" applyNumberFormat="1" applyFont="1" applyBorder="1" applyAlignment="1">
      <alignment vertical="center"/>
    </xf>
    <xf numFmtId="44" fontId="38" fillId="5" borderId="2" xfId="1" applyNumberFormat="1" applyFont="1" applyFill="1" applyBorder="1" applyAlignment="1">
      <alignment vertical="center"/>
    </xf>
    <xf numFmtId="44" fontId="38" fillId="3" borderId="0" xfId="1" applyNumberFormat="1" applyFont="1" applyFill="1" applyBorder="1" applyAlignment="1">
      <alignment vertical="center"/>
    </xf>
    <xf numFmtId="44" fontId="7" fillId="4" borderId="2" xfId="0" applyNumberFormat="1" applyFont="1" applyFill="1" applyBorder="1" applyAlignment="1">
      <alignment vertical="center"/>
    </xf>
    <xf numFmtId="44" fontId="7" fillId="0" borderId="7" xfId="0" applyNumberFormat="1" applyFont="1" applyBorder="1" applyAlignment="1" applyProtection="1">
      <alignment vertical="center"/>
    </xf>
    <xf numFmtId="44" fontId="38" fillId="4" borderId="2" xfId="1" applyNumberFormat="1" applyFont="1" applyFill="1" applyBorder="1" applyAlignment="1">
      <alignment vertical="center"/>
    </xf>
    <xf numFmtId="44" fontId="7" fillId="6" borderId="2" xfId="1" applyNumberFormat="1" applyFont="1" applyFill="1" applyBorder="1" applyAlignment="1">
      <alignment vertical="center"/>
    </xf>
    <xf numFmtId="44" fontId="38" fillId="6" borderId="2" xfId="1" applyNumberFormat="1" applyFont="1" applyFill="1" applyBorder="1" applyAlignment="1">
      <alignment vertical="center"/>
    </xf>
    <xf numFmtId="44" fontId="38" fillId="31" borderId="2" xfId="1" applyNumberFormat="1" applyFont="1" applyFill="1" applyBorder="1" applyAlignment="1">
      <alignment vertical="center"/>
    </xf>
    <xf numFmtId="44" fontId="6" fillId="0" borderId="33" xfId="1" applyNumberFormat="1" applyFont="1" applyBorder="1" applyAlignment="1">
      <alignment horizontal="center" vertical="center"/>
    </xf>
    <xf numFmtId="0" fontId="6" fillId="0" borderId="7" xfId="0" applyFont="1" applyBorder="1" applyAlignment="1">
      <alignment vertical="center" wrapText="1"/>
    </xf>
    <xf numFmtId="171" fontId="6" fillId="0" borderId="0" xfId="0" applyNumberFormat="1" applyFont="1" applyAlignment="1">
      <alignment horizontal="center" vertical="center"/>
    </xf>
    <xf numFmtId="171" fontId="6" fillId="0" borderId="7" xfId="0" applyNumberFormat="1" applyFont="1" applyBorder="1" applyAlignment="1" applyProtection="1">
      <alignment horizontal="center" vertical="center"/>
      <protection locked="0"/>
    </xf>
    <xf numFmtId="171" fontId="6" fillId="0" borderId="45" xfId="0" applyNumberFormat="1" applyFont="1" applyBorder="1" applyAlignment="1" applyProtection="1">
      <alignment horizontal="center" vertical="center"/>
      <protection locked="0"/>
    </xf>
    <xf numFmtId="171" fontId="6" fillId="0" borderId="34" xfId="0" applyNumberFormat="1" applyFont="1" applyBorder="1" applyAlignment="1" applyProtection="1">
      <alignment horizontal="center" vertical="center"/>
      <protection locked="0"/>
    </xf>
    <xf numFmtId="171" fontId="6" fillId="0" borderId="60" xfId="0" applyNumberFormat="1" applyFont="1" applyBorder="1" applyAlignment="1" applyProtection="1">
      <alignment horizontal="center" vertical="center"/>
      <protection locked="0"/>
    </xf>
    <xf numFmtId="171" fontId="6" fillId="0" borderId="7" xfId="0" applyNumberFormat="1" applyFont="1" applyBorder="1" applyAlignment="1" applyProtection="1">
      <alignment horizontal="center" vertical="center" wrapText="1"/>
      <protection locked="0"/>
    </xf>
    <xf numFmtId="49" fontId="7" fillId="0" borderId="37"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7" fillId="0" borderId="44" xfId="0" applyNumberFormat="1" applyFont="1" applyFill="1" applyBorder="1" applyAlignment="1">
      <alignment horizontal="center" vertical="center"/>
    </xf>
    <xf numFmtId="0" fontId="6" fillId="3" borderId="7" xfId="0" applyFont="1" applyFill="1" applyBorder="1" applyAlignment="1">
      <alignment vertical="center" wrapText="1"/>
    </xf>
    <xf numFmtId="0" fontId="42" fillId="34" borderId="1" xfId="0" applyFont="1" applyFill="1" applyBorder="1" applyAlignment="1">
      <alignment horizontal="left" vertical="center"/>
    </xf>
    <xf numFmtId="0" fontId="7" fillId="34" borderId="2" xfId="0" applyFont="1" applyFill="1" applyBorder="1" applyAlignment="1">
      <alignment horizontal="center" vertical="center"/>
    </xf>
    <xf numFmtId="2" fontId="7" fillId="34" borderId="2" xfId="0" applyNumberFormat="1" applyFont="1" applyFill="1" applyBorder="1" applyAlignment="1">
      <alignment horizontal="center" vertical="center"/>
    </xf>
    <xf numFmtId="44" fontId="7" fillId="34" borderId="2" xfId="0" applyNumberFormat="1" applyFont="1" applyFill="1" applyBorder="1" applyAlignment="1">
      <alignment vertical="center"/>
    </xf>
    <xf numFmtId="44" fontId="7" fillId="34" borderId="6" xfId="0" applyNumberFormat="1" applyFont="1" applyFill="1" applyBorder="1" applyAlignment="1">
      <alignment horizontal="center" vertical="center"/>
    </xf>
    <xf numFmtId="0" fontId="6" fillId="0" borderId="45" xfId="0" applyFont="1" applyBorder="1" applyAlignment="1">
      <alignment horizontal="left" vertical="center" wrapText="1" shrinkToFit="1"/>
    </xf>
    <xf numFmtId="0" fontId="7" fillId="0" borderId="45" xfId="0" applyFont="1" applyBorder="1" applyAlignment="1">
      <alignment horizontal="center" vertical="center"/>
    </xf>
    <xf numFmtId="2" fontId="7" fillId="0" borderId="45" xfId="0" applyNumberFormat="1" applyFont="1" applyBorder="1" applyAlignment="1">
      <alignment horizontal="center" vertical="center"/>
    </xf>
    <xf numFmtId="44" fontId="7" fillId="0" borderId="64" xfId="1" applyNumberFormat="1" applyFont="1" applyBorder="1" applyAlignment="1">
      <alignment horizontal="center" vertical="center"/>
    </xf>
    <xf numFmtId="49" fontId="38" fillId="3" borderId="0" xfId="0" applyNumberFormat="1" applyFont="1" applyFill="1" applyBorder="1" applyAlignment="1">
      <alignment horizontal="center" vertical="center"/>
    </xf>
    <xf numFmtId="44" fontId="38" fillId="3" borderId="0" xfId="0" applyNumberFormat="1" applyFont="1" applyFill="1" applyBorder="1" applyAlignment="1">
      <alignment horizontal="center" vertical="center"/>
    </xf>
    <xf numFmtId="49" fontId="38" fillId="34" borderId="1" xfId="0" applyNumberFormat="1" applyFont="1" applyFill="1" applyBorder="1" applyAlignment="1">
      <alignment horizontal="center" vertical="center"/>
    </xf>
    <xf numFmtId="0" fontId="42" fillId="34" borderId="2" xfId="0" applyFont="1" applyFill="1" applyBorder="1" applyAlignment="1">
      <alignment horizontal="left" vertical="center"/>
    </xf>
    <xf numFmtId="0" fontId="38" fillId="34" borderId="2" xfId="0" applyFont="1" applyFill="1" applyBorder="1" applyAlignment="1">
      <alignment horizontal="center" vertical="center"/>
    </xf>
    <xf numFmtId="2" fontId="44" fillId="34" borderId="2" xfId="0" applyNumberFormat="1" applyFont="1" applyFill="1" applyBorder="1" applyAlignment="1">
      <alignment horizontal="center" vertical="center"/>
    </xf>
    <xf numFmtId="44" fontId="38" fillId="34" borderId="2" xfId="1" applyNumberFormat="1" applyFont="1" applyFill="1" applyBorder="1" applyAlignment="1">
      <alignment vertical="center"/>
    </xf>
    <xf numFmtId="44" fontId="38" fillId="34" borderId="6" xfId="0" applyNumberFormat="1" applyFont="1" applyFill="1" applyBorder="1" applyAlignment="1">
      <alignment horizontal="center" vertical="center"/>
    </xf>
    <xf numFmtId="0" fontId="7" fillId="0" borderId="0" xfId="0" applyFont="1" applyAlignment="1">
      <alignment vertical="center"/>
    </xf>
    <xf numFmtId="0" fontId="37" fillId="0" borderId="0" xfId="0" applyFont="1" applyAlignment="1">
      <alignment vertical="center"/>
    </xf>
    <xf numFmtId="0" fontId="7" fillId="0" borderId="0" xfId="0" applyFont="1" applyFill="1" applyAlignment="1">
      <alignment vertical="center"/>
    </xf>
    <xf numFmtId="0" fontId="37" fillId="0" borderId="0" xfId="0" applyFont="1" applyFill="1" applyAlignment="1">
      <alignment vertical="center"/>
    </xf>
    <xf numFmtId="0" fontId="7" fillId="0" borderId="7" xfId="0" applyFont="1" applyBorder="1" applyAlignment="1">
      <alignment horizontal="left" vertical="center" wrapText="1"/>
    </xf>
    <xf numFmtId="0" fontId="7" fillId="0" borderId="7" xfId="0" applyFont="1" applyBorder="1" applyAlignment="1">
      <alignment vertical="center" wrapText="1"/>
    </xf>
    <xf numFmtId="2" fontId="7" fillId="0" borderId="7" xfId="0" applyNumberFormat="1" applyFont="1" applyBorder="1" applyAlignment="1">
      <alignment horizontal="right" vertical="center"/>
    </xf>
    <xf numFmtId="44" fontId="7" fillId="0" borderId="33" xfId="1" applyNumberFormat="1" applyFont="1" applyBorder="1" applyAlignment="1">
      <alignment horizontal="right" vertical="center"/>
    </xf>
    <xf numFmtId="0" fontId="7" fillId="3" borderId="7" xfId="0" applyFont="1" applyFill="1" applyBorder="1" applyAlignment="1">
      <alignment horizontal="left" vertical="center" wrapText="1"/>
    </xf>
    <xf numFmtId="0" fontId="7" fillId="0" borderId="7" xfId="0" applyFont="1" applyBorder="1" applyAlignment="1">
      <alignment vertical="center" wrapText="1" shrinkToFit="1"/>
    </xf>
    <xf numFmtId="49" fontId="7" fillId="0" borderId="32" xfId="26" applyNumberFormat="1" applyFont="1" applyBorder="1" applyAlignment="1">
      <alignment horizontal="center" vertical="center"/>
    </xf>
    <xf numFmtId="2" fontId="0" fillId="0" borderId="5" xfId="0" applyNumberFormat="1" applyBorder="1" applyAlignment="1">
      <alignment horizontal="center" vertical="center"/>
    </xf>
    <xf numFmtId="44" fontId="7" fillId="3" borderId="33" xfId="1" applyNumberFormat="1" applyFont="1" applyFill="1" applyBorder="1" applyAlignment="1">
      <alignment horizontal="right" vertical="center"/>
    </xf>
    <xf numFmtId="0" fontId="7" fillId="0" borderId="7" xfId="0" applyFont="1" applyBorder="1" applyAlignment="1">
      <alignment horizontal="left" vertical="center"/>
    </xf>
    <xf numFmtId="49" fontId="6" fillId="0" borderId="0" xfId="112" applyNumberFormat="1" applyFont="1" applyFill="1" applyAlignment="1">
      <alignment horizontal="justify" vertical="center" wrapText="1"/>
    </xf>
    <xf numFmtId="167" fontId="6" fillId="0" borderId="0" xfId="112" applyFont="1" applyAlignment="1">
      <alignment horizontal="justify" vertical="center"/>
    </xf>
    <xf numFmtId="0" fontId="7" fillId="3" borderId="7" xfId="0" applyFont="1" applyFill="1" applyBorder="1" applyAlignment="1">
      <alignment vertical="center" wrapText="1"/>
    </xf>
    <xf numFmtId="0" fontId="6" fillId="0" borderId="7" xfId="36" applyFont="1" applyBorder="1" applyAlignment="1">
      <alignment horizontal="left" vertical="center" wrapText="1"/>
    </xf>
    <xf numFmtId="0" fontId="6" fillId="3" borderId="7" xfId="0" applyFont="1" applyFill="1" applyBorder="1" applyAlignment="1">
      <alignment horizontal="left" vertical="center" wrapText="1"/>
    </xf>
    <xf numFmtId="0" fontId="6" fillId="0" borderId="7" xfId="26" applyFont="1" applyBorder="1" applyAlignment="1">
      <alignment horizontal="left" vertical="center" wrapText="1" shrinkToFit="1"/>
    </xf>
    <xf numFmtId="0" fontId="7" fillId="0" borderId="7" xfId="26" applyFont="1" applyBorder="1" applyAlignment="1">
      <alignment horizontal="left" vertical="center" wrapText="1"/>
    </xf>
    <xf numFmtId="44" fontId="38" fillId="2" borderId="28" xfId="1" applyNumberFormat="1" applyFont="1" applyFill="1" applyBorder="1" applyAlignment="1">
      <alignment horizontal="center" vertical="center" wrapText="1"/>
    </xf>
    <xf numFmtId="0" fontId="2" fillId="0" borderId="0" xfId="237" applyAlignment="1">
      <alignment vertical="center"/>
    </xf>
    <xf numFmtId="0" fontId="6" fillId="0" borderId="0" xfId="0" applyFont="1" applyAlignment="1">
      <alignment horizontal="left" vertical="center" wrapText="1"/>
    </xf>
    <xf numFmtId="171" fontId="6" fillId="0" borderId="7" xfId="1" applyNumberFormat="1" applyFont="1" applyFill="1" applyBorder="1" applyAlignment="1" applyProtection="1">
      <alignment horizontal="center" vertical="center"/>
      <protection locked="0"/>
    </xf>
    <xf numFmtId="171" fontId="7" fillId="0" borderId="7" xfId="0" applyNumberFormat="1" applyFont="1" applyBorder="1" applyAlignment="1" applyProtection="1">
      <alignment horizontal="center" vertical="center"/>
      <protection locked="0"/>
    </xf>
    <xf numFmtId="171" fontId="6" fillId="0" borderId="17" xfId="36" applyNumberFormat="1" applyFont="1" applyBorder="1" applyAlignment="1" applyProtection="1">
      <alignment horizontal="center" vertical="center"/>
      <protection locked="0"/>
    </xf>
    <xf numFmtId="171" fontId="6" fillId="0" borderId="7" xfId="36" applyNumberFormat="1" applyFont="1" applyBorder="1" applyAlignment="1" applyProtection="1">
      <alignment horizontal="center" vertical="center"/>
      <protection locked="0"/>
    </xf>
    <xf numFmtId="171" fontId="6" fillId="0" borderId="34" xfId="239" applyNumberFormat="1" applyFont="1" applyBorder="1" applyAlignment="1" applyProtection="1">
      <alignment horizontal="center" vertical="center" wrapText="1"/>
      <protection locked="0"/>
    </xf>
    <xf numFmtId="171" fontId="6" fillId="0" borderId="7" xfId="239" applyNumberFormat="1" applyFont="1" applyBorder="1" applyAlignment="1" applyProtection="1">
      <alignment horizontal="center" vertical="center" wrapText="1"/>
      <protection locked="0"/>
    </xf>
    <xf numFmtId="171" fontId="6" fillId="0" borderId="60" xfId="239" applyNumberFormat="1" applyFont="1" applyBorder="1" applyAlignment="1" applyProtection="1">
      <alignment horizontal="center" vertical="center" wrapText="1"/>
      <protection locked="0"/>
    </xf>
    <xf numFmtId="49" fontId="42" fillId="0" borderId="0" xfId="0" applyNumberFormat="1" applyFont="1" applyAlignment="1" applyProtection="1">
      <alignment horizontal="center" vertical="center"/>
    </xf>
    <xf numFmtId="0" fontId="42" fillId="0" borderId="0" xfId="0" applyFont="1" applyAlignment="1" applyProtection="1">
      <alignment horizontal="left" vertical="center" wrapText="1"/>
    </xf>
    <xf numFmtId="0" fontId="6" fillId="0" borderId="0" xfId="0" applyFont="1" applyAlignment="1" applyProtection="1">
      <alignment horizontal="center" vertical="center"/>
    </xf>
    <xf numFmtId="2" fontId="6" fillId="0" borderId="0" xfId="0" applyNumberFormat="1" applyFont="1" applyAlignment="1" applyProtection="1">
      <alignment horizontal="center" vertical="center"/>
    </xf>
    <xf numFmtId="171" fontId="6" fillId="0" borderId="0" xfId="0" applyNumberFormat="1" applyFont="1" applyAlignment="1" applyProtection="1">
      <alignment horizontal="center" vertical="center"/>
    </xf>
    <xf numFmtId="44" fontId="6" fillId="0" borderId="0" xfId="0" applyNumberFormat="1" applyFont="1" applyBorder="1" applyAlignment="1" applyProtection="1">
      <alignment horizontal="center" vertical="center"/>
    </xf>
    <xf numFmtId="44" fontId="6" fillId="0" borderId="12" xfId="0" applyNumberFormat="1" applyFont="1" applyBorder="1" applyAlignment="1" applyProtection="1">
      <alignment horizontal="center" vertical="center"/>
    </xf>
    <xf numFmtId="49" fontId="42" fillId="2" borderId="27" xfId="0" applyNumberFormat="1" applyFont="1" applyFill="1" applyBorder="1" applyAlignment="1" applyProtection="1">
      <alignment horizontal="center" vertical="center" wrapText="1"/>
    </xf>
    <xf numFmtId="0" fontId="42" fillId="2" borderId="28" xfId="0" applyFont="1" applyFill="1" applyBorder="1" applyAlignment="1" applyProtection="1">
      <alignment horizontal="center" vertical="center" wrapText="1"/>
    </xf>
    <xf numFmtId="0" fontId="42" fillId="2" borderId="28" xfId="0" applyFont="1" applyFill="1" applyBorder="1" applyAlignment="1" applyProtection="1">
      <alignment horizontal="center" vertical="center"/>
    </xf>
    <xf numFmtId="2" fontId="42" fillId="2" borderId="28" xfId="0" applyNumberFormat="1" applyFont="1" applyFill="1" applyBorder="1" applyAlignment="1" applyProtection="1">
      <alignment horizontal="center" vertical="center"/>
    </xf>
    <xf numFmtId="171" fontId="42" fillId="2" borderId="28" xfId="1" applyNumberFormat="1" applyFont="1" applyFill="1" applyBorder="1" applyAlignment="1" applyProtection="1">
      <alignment horizontal="center" vertical="center" wrapText="1"/>
    </xf>
    <xf numFmtId="44" fontId="42" fillId="2" borderId="29" xfId="0" applyNumberFormat="1" applyFont="1" applyFill="1" applyBorder="1" applyAlignment="1" applyProtection="1">
      <alignment horizontal="center" vertical="center"/>
    </xf>
    <xf numFmtId="49" fontId="42" fillId="0" borderId="2" xfId="0" applyNumberFormat="1" applyFont="1" applyFill="1" applyBorder="1" applyAlignment="1" applyProtection="1">
      <alignment horizontal="center" vertical="center" wrapText="1"/>
    </xf>
    <xf numFmtId="0" fontId="42"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2" fontId="6" fillId="0" borderId="2" xfId="0" applyNumberFormat="1" applyFont="1" applyFill="1" applyBorder="1" applyAlignment="1" applyProtection="1">
      <alignment horizontal="center" vertical="center"/>
    </xf>
    <xf numFmtId="171" fontId="42" fillId="0" borderId="2" xfId="1" applyNumberFormat="1" applyFont="1" applyFill="1" applyBorder="1" applyAlignment="1" applyProtection="1">
      <alignment horizontal="center" vertical="center"/>
    </xf>
    <xf numFmtId="44" fontId="42" fillId="0" borderId="2" xfId="0" applyNumberFormat="1" applyFont="1" applyFill="1" applyBorder="1" applyAlignment="1" applyProtection="1">
      <alignment horizontal="center" vertical="center"/>
    </xf>
    <xf numFmtId="49" fontId="6" fillId="0" borderId="36" xfId="0" applyNumberFormat="1" applyFont="1" applyBorder="1" applyAlignment="1" applyProtection="1">
      <alignment horizontal="center" vertical="center"/>
    </xf>
    <xf numFmtId="0" fontId="42" fillId="34" borderId="1" xfId="0" applyFont="1" applyFill="1" applyBorder="1" applyAlignment="1" applyProtection="1">
      <alignment horizontal="left" vertical="center" wrapText="1"/>
    </xf>
    <xf numFmtId="0" fontId="6" fillId="34" borderId="2" xfId="0" applyFont="1" applyFill="1" applyBorder="1" applyAlignment="1" applyProtection="1">
      <alignment horizontal="center" vertical="center"/>
    </xf>
    <xf numFmtId="2" fontId="6" fillId="34" borderId="2" xfId="0" applyNumberFormat="1" applyFont="1" applyFill="1" applyBorder="1" applyAlignment="1" applyProtection="1">
      <alignment horizontal="center" vertical="center"/>
    </xf>
    <xf numFmtId="171" fontId="6" fillId="34" borderId="2" xfId="0" applyNumberFormat="1" applyFont="1" applyFill="1" applyBorder="1" applyAlignment="1" applyProtection="1">
      <alignment horizontal="center" vertical="center"/>
    </xf>
    <xf numFmtId="44" fontId="6" fillId="34" borderId="6" xfId="0" applyNumberFormat="1" applyFont="1" applyFill="1" applyBorder="1" applyAlignment="1" applyProtection="1">
      <alignment horizontal="center" vertical="center"/>
    </xf>
    <xf numFmtId="49" fontId="6" fillId="0" borderId="40" xfId="0" applyNumberFormat="1" applyFont="1" applyBorder="1" applyAlignment="1" applyProtection="1">
      <alignment horizontal="center" vertical="center"/>
    </xf>
    <xf numFmtId="0" fontId="6" fillId="0" borderId="0" xfId="24" applyFont="1" applyFill="1" applyBorder="1" applyAlignment="1" applyProtection="1">
      <alignment horizontal="left" vertical="center" wrapText="1"/>
    </xf>
    <xf numFmtId="0" fontId="6" fillId="0" borderId="65" xfId="0" applyFont="1" applyBorder="1" applyAlignment="1" applyProtection="1">
      <alignment horizontal="center" vertical="center"/>
    </xf>
    <xf numFmtId="2" fontId="6" fillId="0" borderId="65" xfId="0" applyNumberFormat="1" applyFont="1" applyBorder="1" applyAlignment="1" applyProtection="1">
      <alignment horizontal="center" vertical="center"/>
    </xf>
    <xf numFmtId="171" fontId="6" fillId="0" borderId="65" xfId="1" applyNumberFormat="1" applyFont="1" applyBorder="1" applyAlignment="1" applyProtection="1">
      <alignment horizontal="center" vertical="center"/>
    </xf>
    <xf numFmtId="44" fontId="6" fillId="0" borderId="63" xfId="1" applyNumberFormat="1" applyFont="1" applyBorder="1" applyAlignment="1" applyProtection="1">
      <alignment horizontal="center" vertical="center"/>
    </xf>
    <xf numFmtId="49" fontId="42" fillId="34" borderId="1" xfId="0" applyNumberFormat="1" applyFont="1" applyFill="1" applyBorder="1" applyAlignment="1" applyProtection="1">
      <alignment horizontal="center" vertical="center"/>
    </xf>
    <xf numFmtId="0" fontId="42" fillId="34" borderId="2" xfId="0" applyFont="1" applyFill="1" applyBorder="1" applyAlignment="1" applyProtection="1">
      <alignment horizontal="left" vertical="center" wrapText="1"/>
    </xf>
    <xf numFmtId="171" fontId="42" fillId="34" borderId="2" xfId="1" applyNumberFormat="1" applyFont="1" applyFill="1" applyBorder="1" applyAlignment="1" applyProtection="1">
      <alignment horizontal="center" vertical="center"/>
    </xf>
    <xf numFmtId="44" fontId="42" fillId="34" borderId="6" xfId="0" applyNumberFormat="1" applyFont="1" applyFill="1" applyBorder="1" applyAlignment="1" applyProtection="1">
      <alignment horizontal="center" vertical="center"/>
    </xf>
    <xf numFmtId="49" fontId="42" fillId="3" borderId="12" xfId="0" applyNumberFormat="1" applyFont="1" applyFill="1" applyBorder="1" applyAlignment="1" applyProtection="1">
      <alignment horizontal="center" vertical="center"/>
    </xf>
    <xf numFmtId="0" fontId="42" fillId="3" borderId="0" xfId="0" applyFont="1" applyFill="1" applyBorder="1" applyAlignment="1" applyProtection="1">
      <alignment horizontal="left" vertical="center" wrapText="1"/>
    </xf>
    <xf numFmtId="0" fontId="6" fillId="3" borderId="0" xfId="0" applyFont="1" applyFill="1" applyBorder="1" applyAlignment="1" applyProtection="1">
      <alignment horizontal="center" vertical="center"/>
    </xf>
    <xf numFmtId="2" fontId="6" fillId="3" borderId="0" xfId="0" applyNumberFormat="1" applyFont="1" applyFill="1" applyBorder="1" applyAlignment="1" applyProtection="1">
      <alignment horizontal="center" vertical="center"/>
    </xf>
    <xf numFmtId="171" fontId="42" fillId="3" borderId="0" xfId="1" applyNumberFormat="1" applyFont="1" applyFill="1" applyBorder="1" applyAlignment="1" applyProtection="1">
      <alignment horizontal="center" vertical="center"/>
    </xf>
    <xf numFmtId="44" fontId="42" fillId="3" borderId="12" xfId="0" applyNumberFormat="1" applyFont="1" applyFill="1" applyBorder="1" applyAlignment="1" applyProtection="1">
      <alignment horizontal="center" vertical="center"/>
    </xf>
    <xf numFmtId="0" fontId="42" fillId="5" borderId="1" xfId="0" applyFont="1" applyFill="1" applyBorder="1" applyAlignment="1" applyProtection="1">
      <alignment horizontal="left" vertical="center" wrapText="1"/>
    </xf>
    <xf numFmtId="0" fontId="6" fillId="5" borderId="2" xfId="0" applyFont="1" applyFill="1" applyBorder="1" applyAlignment="1" applyProtection="1">
      <alignment horizontal="center" vertical="center"/>
    </xf>
    <xf numFmtId="2" fontId="6" fillId="5" borderId="2" xfId="0" applyNumberFormat="1" applyFont="1" applyFill="1" applyBorder="1" applyAlignment="1" applyProtection="1">
      <alignment horizontal="center" vertical="center"/>
    </xf>
    <xf numFmtId="171" fontId="6" fillId="5" borderId="2" xfId="1" applyNumberFormat="1" applyFont="1" applyFill="1" applyBorder="1" applyAlignment="1" applyProtection="1">
      <alignment horizontal="center" vertical="center"/>
    </xf>
    <xf numFmtId="44" fontId="6" fillId="5" borderId="6" xfId="1" applyNumberFormat="1" applyFont="1" applyFill="1" applyBorder="1" applyAlignment="1" applyProtection="1">
      <alignment horizontal="center" vertical="center"/>
    </xf>
    <xf numFmtId="0" fontId="6" fillId="0" borderId="17" xfId="0" applyFont="1" applyBorder="1" applyAlignment="1" applyProtection="1">
      <alignment horizontal="center" vertical="center"/>
    </xf>
    <xf numFmtId="2" fontId="6" fillId="0" borderId="17" xfId="0" applyNumberFormat="1" applyFont="1" applyBorder="1" applyAlignment="1" applyProtection="1">
      <alignment horizontal="center" vertical="center"/>
    </xf>
    <xf numFmtId="171" fontId="6" fillId="0" borderId="17" xfId="1" applyNumberFormat="1" applyFont="1" applyBorder="1" applyAlignment="1" applyProtection="1">
      <alignment horizontal="center" vertical="center"/>
    </xf>
    <xf numFmtId="44" fontId="6" fillId="0" borderId="41" xfId="1" applyNumberFormat="1" applyFont="1" applyBorder="1" applyAlignment="1" applyProtection="1">
      <alignment horizontal="center" vertical="center"/>
    </xf>
    <xf numFmtId="49" fontId="42" fillId="5" borderId="1" xfId="0" applyNumberFormat="1" applyFont="1" applyFill="1" applyBorder="1" applyAlignment="1" applyProtection="1">
      <alignment horizontal="center" vertical="center"/>
    </xf>
    <xf numFmtId="0" fontId="42" fillId="5" borderId="43" xfId="0" applyFont="1" applyFill="1" applyBorder="1" applyAlignment="1" applyProtection="1">
      <alignment horizontal="left" vertical="center" wrapText="1"/>
    </xf>
    <xf numFmtId="171" fontId="42" fillId="5" borderId="2" xfId="1" applyNumberFormat="1" applyFont="1" applyFill="1" applyBorder="1" applyAlignment="1" applyProtection="1">
      <alignment horizontal="center" vertical="center"/>
    </xf>
    <xf numFmtId="44" fontId="42" fillId="5" borderId="6" xfId="1" applyNumberFormat="1" applyFont="1" applyFill="1" applyBorder="1" applyAlignment="1" applyProtection="1">
      <alignment horizontal="center" vertical="center"/>
    </xf>
    <xf numFmtId="49" fontId="42" fillId="3" borderId="35" xfId="0" applyNumberFormat="1" applyFont="1" applyFill="1" applyBorder="1" applyAlignment="1" applyProtection="1">
      <alignment horizontal="center" vertical="center"/>
    </xf>
    <xf numFmtId="0" fontId="42" fillId="3" borderId="0" xfId="0" applyFont="1" applyFill="1" applyAlignment="1" applyProtection="1">
      <alignment horizontal="left" vertical="center" wrapText="1"/>
    </xf>
    <xf numFmtId="0" fontId="6" fillId="3" borderId="0" xfId="0" applyFont="1" applyFill="1" applyAlignment="1" applyProtection="1">
      <alignment horizontal="center" vertical="center"/>
    </xf>
    <xf numFmtId="2" fontId="6" fillId="3" borderId="0" xfId="0" applyNumberFormat="1" applyFont="1" applyFill="1" applyAlignment="1" applyProtection="1">
      <alignment horizontal="center" vertical="center"/>
    </xf>
    <xf numFmtId="44" fontId="42" fillId="3" borderId="35" xfId="1" applyNumberFormat="1" applyFont="1" applyFill="1" applyBorder="1" applyAlignment="1" applyProtection="1">
      <alignment horizontal="center" vertical="center"/>
    </xf>
    <xf numFmtId="49" fontId="6" fillId="0" borderId="42" xfId="0" applyNumberFormat="1" applyFont="1" applyBorder="1" applyAlignment="1" applyProtection="1">
      <alignment horizontal="center" vertical="center"/>
    </xf>
    <xf numFmtId="0" fontId="42" fillId="4" borderId="1" xfId="0" applyFont="1" applyFill="1" applyBorder="1" applyAlignment="1" applyProtection="1">
      <alignment horizontal="left" vertical="center" wrapText="1"/>
    </xf>
    <xf numFmtId="0" fontId="6" fillId="4" borderId="2" xfId="0" applyFont="1" applyFill="1" applyBorder="1" applyAlignment="1" applyProtection="1">
      <alignment horizontal="center" vertical="center"/>
    </xf>
    <xf numFmtId="2" fontId="6" fillId="4" borderId="2" xfId="0" applyNumberFormat="1" applyFont="1" applyFill="1" applyBorder="1" applyAlignment="1" applyProtection="1">
      <alignment horizontal="center" vertical="center"/>
    </xf>
    <xf numFmtId="171" fontId="6" fillId="4" borderId="2" xfId="0" applyNumberFormat="1" applyFont="1" applyFill="1" applyBorder="1" applyAlignment="1" applyProtection="1">
      <alignment horizontal="center" vertical="center"/>
    </xf>
    <xf numFmtId="44" fontId="42" fillId="4" borderId="6" xfId="0" applyNumberFormat="1" applyFont="1" applyFill="1" applyBorder="1" applyAlignment="1" applyProtection="1">
      <alignment horizontal="center" vertical="center"/>
    </xf>
    <xf numFmtId="0" fontId="40" fillId="0" borderId="34" xfId="0" applyFont="1" applyBorder="1" applyAlignment="1" applyProtection="1">
      <alignment horizontal="left" vertical="center" wrapText="1"/>
    </xf>
    <xf numFmtId="0" fontId="6" fillId="0" borderId="34" xfId="0" applyFont="1" applyBorder="1" applyAlignment="1" applyProtection="1">
      <alignment horizontal="center" vertical="center"/>
    </xf>
    <xf numFmtId="2" fontId="6" fillId="0" borderId="34" xfId="0" applyNumberFormat="1" applyFont="1" applyBorder="1" applyAlignment="1" applyProtection="1">
      <alignment horizontal="center" vertical="center"/>
    </xf>
    <xf numFmtId="171" fontId="6" fillId="0" borderId="34" xfId="1" applyNumberFormat="1" applyFont="1" applyBorder="1" applyAlignment="1" applyProtection="1">
      <alignment horizontal="center" vertical="center"/>
    </xf>
    <xf numFmtId="44" fontId="6" fillId="0" borderId="38" xfId="1" applyNumberFormat="1" applyFont="1" applyBorder="1" applyAlignment="1" applyProtection="1">
      <alignment horizontal="center" vertical="center"/>
    </xf>
    <xf numFmtId="49" fontId="6" fillId="0" borderId="49" xfId="0" applyNumberFormat="1" applyFont="1" applyBorder="1" applyAlignment="1" applyProtection="1">
      <alignment horizontal="center" vertical="center"/>
    </xf>
    <xf numFmtId="0" fontId="6" fillId="0" borderId="7" xfId="0" applyFont="1" applyBorder="1" applyAlignment="1" applyProtection="1">
      <alignment horizontal="left" vertical="center" wrapText="1"/>
    </xf>
    <xf numFmtId="0" fontId="6" fillId="0" borderId="7" xfId="0" applyFont="1" applyBorder="1" applyAlignment="1" applyProtection="1">
      <alignment horizontal="center" vertical="center"/>
    </xf>
    <xf numFmtId="2" fontId="6" fillId="0" borderId="7" xfId="0" applyNumberFormat="1" applyFont="1" applyBorder="1" applyAlignment="1" applyProtection="1">
      <alignment horizontal="center" vertical="center"/>
    </xf>
    <xf numFmtId="171" fontId="6" fillId="0" borderId="33" xfId="0" applyNumberFormat="1" applyFont="1" applyBorder="1" applyAlignment="1" applyProtection="1">
      <alignment horizontal="right" vertical="center"/>
    </xf>
    <xf numFmtId="0" fontId="6" fillId="0" borderId="7" xfId="24" applyFont="1" applyFill="1" applyBorder="1" applyAlignment="1" applyProtection="1">
      <alignment horizontal="left" vertical="center" wrapText="1"/>
    </xf>
    <xf numFmtId="171" fontId="6" fillId="0" borderId="7" xfId="0" applyNumberFormat="1" applyFont="1" applyBorder="1" applyAlignment="1" applyProtection="1">
      <alignment horizontal="center" vertical="center"/>
    </xf>
    <xf numFmtId="44" fontId="6" fillId="3" borderId="33" xfId="1" applyNumberFormat="1" applyFont="1" applyFill="1" applyBorder="1" applyAlignment="1" applyProtection="1">
      <alignment horizontal="center" vertical="center"/>
    </xf>
    <xf numFmtId="49" fontId="42" fillId="4" borderId="1" xfId="0" applyNumberFormat="1" applyFont="1" applyFill="1" applyBorder="1" applyAlignment="1" applyProtection="1">
      <alignment horizontal="center" vertical="center"/>
    </xf>
    <xf numFmtId="0" fontId="42" fillId="4" borderId="43" xfId="0" applyFont="1" applyFill="1" applyBorder="1" applyAlignment="1" applyProtection="1">
      <alignment horizontal="left" vertical="center" wrapText="1"/>
    </xf>
    <xf numFmtId="171" fontId="42" fillId="4" borderId="2" xfId="1" applyNumberFormat="1" applyFont="1" applyFill="1" applyBorder="1" applyAlignment="1" applyProtection="1">
      <alignment horizontal="center" vertical="center"/>
    </xf>
    <xf numFmtId="44" fontId="42" fillId="4" borderId="6" xfId="1" applyNumberFormat="1" applyFont="1" applyFill="1" applyBorder="1" applyAlignment="1" applyProtection="1">
      <alignment horizontal="center" vertical="center"/>
    </xf>
    <xf numFmtId="49" fontId="42" fillId="0" borderId="35" xfId="0" applyNumberFormat="1" applyFont="1" applyBorder="1" applyAlignment="1" applyProtection="1">
      <alignment horizontal="center" vertical="center"/>
    </xf>
    <xf numFmtId="0" fontId="42" fillId="0" borderId="35" xfId="0" applyFont="1" applyBorder="1" applyAlignment="1" applyProtection="1">
      <alignment horizontal="left" vertical="center" wrapText="1"/>
    </xf>
    <xf numFmtId="0" fontId="6" fillId="0" borderId="35" xfId="0" applyFont="1" applyBorder="1" applyAlignment="1" applyProtection="1">
      <alignment horizontal="center" vertical="center"/>
    </xf>
    <xf numFmtId="2" fontId="6" fillId="0" borderId="35" xfId="0" applyNumberFormat="1" applyFont="1" applyBorder="1" applyAlignment="1" applyProtection="1">
      <alignment horizontal="center" vertical="center"/>
    </xf>
    <xf numFmtId="171" fontId="42" fillId="0" borderId="35" xfId="1" applyNumberFormat="1" applyFont="1" applyFill="1" applyBorder="1" applyAlignment="1" applyProtection="1">
      <alignment horizontal="center" vertical="center"/>
    </xf>
    <xf numFmtId="44" fontId="42" fillId="0" borderId="35" xfId="1" applyNumberFormat="1" applyFont="1" applyFill="1" applyBorder="1" applyAlignment="1" applyProtection="1">
      <alignment horizontal="center" vertical="center"/>
    </xf>
    <xf numFmtId="49" fontId="6" fillId="0" borderId="39" xfId="0" applyNumberFormat="1" applyFont="1" applyBorder="1" applyAlignment="1" applyProtection="1">
      <alignment horizontal="center" vertical="center"/>
    </xf>
    <xf numFmtId="0" fontId="40" fillId="0" borderId="17" xfId="0" applyFont="1" applyBorder="1" applyAlignment="1" applyProtection="1">
      <alignment horizontal="left" vertical="center" wrapText="1"/>
    </xf>
    <xf numFmtId="49" fontId="6" fillId="0" borderId="37" xfId="0" applyNumberFormat="1" applyFont="1" applyBorder="1" applyAlignment="1" applyProtection="1">
      <alignment horizontal="center" vertical="center"/>
    </xf>
    <xf numFmtId="170" fontId="42" fillId="0" borderId="0" xfId="24" applyNumberFormat="1" applyFont="1" applyFill="1" applyBorder="1" applyAlignment="1" applyProtection="1">
      <alignment horizontal="left" vertical="center" wrapText="1"/>
    </xf>
    <xf numFmtId="49" fontId="6" fillId="0" borderId="44" xfId="0" applyNumberFormat="1" applyFont="1" applyFill="1" applyBorder="1" applyAlignment="1" applyProtection="1">
      <alignment horizontal="center" vertical="center"/>
    </xf>
    <xf numFmtId="0" fontId="6" fillId="0" borderId="45" xfId="24" quotePrefix="1" applyFont="1" applyFill="1" applyBorder="1" applyAlignment="1" applyProtection="1">
      <alignment vertical="center" wrapText="1"/>
    </xf>
    <xf numFmtId="49" fontId="7" fillId="0" borderId="44" xfId="0" applyNumberFormat="1" applyFont="1" applyFill="1" applyBorder="1" applyAlignment="1" applyProtection="1">
      <alignment horizontal="center" vertical="center"/>
    </xf>
    <xf numFmtId="0" fontId="7" fillId="0" borderId="7" xfId="24" applyFont="1" applyFill="1" applyBorder="1" applyAlignment="1" applyProtection="1">
      <alignment horizontal="left" vertical="center" wrapText="1"/>
    </xf>
    <xf numFmtId="0" fontId="7" fillId="0" borderId="50" xfId="0" applyFont="1" applyBorder="1" applyAlignment="1" applyProtection="1">
      <alignment horizontal="center" vertical="center"/>
    </xf>
    <xf numFmtId="2" fontId="7" fillId="0" borderId="50" xfId="0" applyNumberFormat="1" applyFont="1" applyBorder="1" applyAlignment="1" applyProtection="1">
      <alignment horizontal="center" vertical="center"/>
    </xf>
    <xf numFmtId="44" fontId="7" fillId="3" borderId="33" xfId="1" applyNumberFormat="1" applyFont="1" applyFill="1" applyBorder="1" applyAlignment="1" applyProtection="1">
      <alignment horizontal="center" vertical="center"/>
    </xf>
    <xf numFmtId="49" fontId="6" fillId="0" borderId="32" xfId="0" applyNumberFormat="1" applyFont="1" applyFill="1" applyBorder="1" applyAlignment="1" applyProtection="1">
      <alignment horizontal="center" vertical="center"/>
    </xf>
    <xf numFmtId="0" fontId="6" fillId="0" borderId="47" xfId="24" applyFill="1" applyBorder="1" applyAlignment="1" applyProtection="1">
      <alignment horizontal="left" vertical="center" wrapText="1"/>
    </xf>
    <xf numFmtId="0" fontId="6" fillId="0" borderId="47" xfId="24" applyFont="1" applyFill="1" applyBorder="1" applyAlignment="1" applyProtection="1">
      <alignment vertical="center" wrapText="1"/>
    </xf>
    <xf numFmtId="0" fontId="6" fillId="0" borderId="45" xfId="0" applyFont="1" applyBorder="1" applyAlignment="1" applyProtection="1">
      <alignment horizontal="center" vertical="center"/>
    </xf>
    <xf numFmtId="2" fontId="6" fillId="0" borderId="45" xfId="0" applyNumberFormat="1" applyFont="1" applyBorder="1" applyAlignment="1" applyProtection="1">
      <alignment horizontal="center" vertical="center"/>
    </xf>
    <xf numFmtId="49" fontId="6" fillId="0" borderId="37" xfId="0" applyNumberFormat="1" applyFont="1" applyFill="1" applyBorder="1" applyAlignment="1" applyProtection="1">
      <alignment horizontal="center" vertical="center"/>
    </xf>
    <xf numFmtId="0" fontId="6" fillId="0" borderId="7" xfId="24" quotePrefix="1" applyFont="1" applyFill="1" applyBorder="1" applyAlignment="1" applyProtection="1">
      <alignment horizontal="left" vertical="center" wrapText="1"/>
    </xf>
    <xf numFmtId="0" fontId="6" fillId="0" borderId="45" xfId="24" applyFont="1" applyFill="1" applyBorder="1" applyAlignment="1" applyProtection="1">
      <alignment vertical="center" wrapText="1"/>
    </xf>
    <xf numFmtId="0" fontId="6" fillId="0" borderId="60" xfId="24" applyFont="1" applyFill="1" applyBorder="1" applyAlignment="1" applyProtection="1">
      <alignment vertical="center" wrapText="1"/>
    </xf>
    <xf numFmtId="0" fontId="42" fillId="3" borderId="35" xfId="0" applyFont="1" applyFill="1" applyBorder="1" applyAlignment="1" applyProtection="1">
      <alignment horizontal="left" vertical="center" wrapText="1"/>
    </xf>
    <xf numFmtId="0" fontId="6" fillId="3" borderId="35" xfId="0" applyFont="1" applyFill="1" applyBorder="1" applyAlignment="1" applyProtection="1">
      <alignment horizontal="center" vertical="center"/>
    </xf>
    <xf numFmtId="2" fontId="6" fillId="3" borderId="35" xfId="0" applyNumberFormat="1" applyFont="1" applyFill="1" applyBorder="1" applyAlignment="1" applyProtection="1">
      <alignment horizontal="center" vertical="center"/>
    </xf>
    <xf numFmtId="171" fontId="42" fillId="3" borderId="35" xfId="1" applyNumberFormat="1" applyFont="1" applyFill="1" applyBorder="1" applyAlignment="1" applyProtection="1">
      <alignment horizontal="center" vertical="center"/>
    </xf>
    <xf numFmtId="44" fontId="42" fillId="3" borderId="48" xfId="1" applyNumberFormat="1" applyFont="1" applyFill="1" applyBorder="1" applyAlignment="1" applyProtection="1">
      <alignment horizontal="center" vertical="center"/>
    </xf>
    <xf numFmtId="0" fontId="42" fillId="6" borderId="42" xfId="0" applyFont="1" applyFill="1" applyBorder="1" applyAlignment="1" applyProtection="1">
      <alignment horizontal="left" vertical="center" wrapText="1"/>
    </xf>
    <xf numFmtId="0" fontId="6" fillId="6" borderId="35" xfId="0" applyFont="1" applyFill="1" applyBorder="1" applyAlignment="1" applyProtection="1">
      <alignment horizontal="center" vertical="center"/>
    </xf>
    <xf numFmtId="2" fontId="6" fillId="6" borderId="35" xfId="0" applyNumberFormat="1" applyFont="1" applyFill="1" applyBorder="1" applyAlignment="1" applyProtection="1">
      <alignment horizontal="center" vertical="center"/>
    </xf>
    <xf numFmtId="171" fontId="6" fillId="6" borderId="35" xfId="1" applyNumberFormat="1" applyFont="1" applyFill="1" applyBorder="1" applyAlignment="1" applyProtection="1">
      <alignment horizontal="center" vertical="center"/>
    </xf>
    <xf numFmtId="44" fontId="6" fillId="6" borderId="48" xfId="1" applyNumberFormat="1" applyFont="1" applyFill="1" applyBorder="1" applyAlignment="1" applyProtection="1">
      <alignment horizontal="center" vertical="center"/>
    </xf>
    <xf numFmtId="0" fontId="40" fillId="0" borderId="7" xfId="0" applyFont="1" applyBorder="1" applyAlignment="1" applyProtection="1">
      <alignment horizontal="left" vertical="center" wrapText="1"/>
    </xf>
    <xf numFmtId="171" fontId="6" fillId="0" borderId="7" xfId="1" applyNumberFormat="1" applyFont="1" applyBorder="1" applyAlignment="1" applyProtection="1">
      <alignment horizontal="center" vertical="center"/>
    </xf>
    <xf numFmtId="44" fontId="6" fillId="0" borderId="33" xfId="1" applyNumberFormat="1" applyFont="1" applyBorder="1" applyAlignment="1" applyProtection="1">
      <alignment horizontal="center" vertical="center"/>
    </xf>
    <xf numFmtId="0" fontId="6" fillId="0" borderId="17" xfId="26" applyFont="1" applyBorder="1" applyAlignment="1" applyProtection="1">
      <alignment horizontal="center" vertical="center"/>
    </xf>
    <xf numFmtId="2" fontId="6" fillId="0" borderId="17" xfId="36" applyNumberFormat="1" applyFont="1" applyBorder="1" applyAlignment="1" applyProtection="1">
      <alignment horizontal="center" vertical="center"/>
    </xf>
    <xf numFmtId="171" fontId="6" fillId="0" borderId="17" xfId="36" applyNumberFormat="1" applyFont="1" applyBorder="1" applyAlignment="1" applyProtection="1">
      <alignment horizontal="center" vertical="center"/>
    </xf>
    <xf numFmtId="49" fontId="6" fillId="0" borderId="7" xfId="36" applyNumberFormat="1" applyFont="1" applyBorder="1" applyAlignment="1" applyProtection="1">
      <alignment horizontal="center" vertical="center"/>
    </xf>
    <xf numFmtId="49" fontId="6" fillId="0" borderId="7" xfId="36" applyNumberFormat="1" applyFont="1" applyBorder="1" applyAlignment="1" applyProtection="1">
      <alignment horizontal="left" vertical="center" wrapText="1"/>
    </xf>
    <xf numFmtId="0" fontId="6" fillId="0" borderId="7" xfId="36" applyFont="1" applyBorder="1" applyAlignment="1" applyProtection="1">
      <alignment horizontal="center" vertical="center"/>
    </xf>
    <xf numFmtId="2" fontId="6" fillId="0" borderId="7" xfId="36" applyNumberFormat="1" applyFont="1" applyBorder="1" applyAlignment="1" applyProtection="1">
      <alignment horizontal="center" vertical="center"/>
    </xf>
    <xf numFmtId="44" fontId="6" fillId="0" borderId="46" xfId="1" applyNumberFormat="1" applyFont="1" applyBorder="1" applyAlignment="1" applyProtection="1">
      <alignment horizontal="center" vertical="center"/>
    </xf>
    <xf numFmtId="49" fontId="42" fillId="6" borderId="1" xfId="0" applyNumberFormat="1" applyFont="1" applyFill="1" applyBorder="1" applyAlignment="1" applyProtection="1">
      <alignment horizontal="center" vertical="center"/>
    </xf>
    <xf numFmtId="0" fontId="42" fillId="6" borderId="43" xfId="0" applyFont="1" applyFill="1" applyBorder="1" applyAlignment="1" applyProtection="1">
      <alignment horizontal="left" vertical="center" wrapText="1"/>
    </xf>
    <xf numFmtId="0" fontId="6" fillId="6" borderId="2" xfId="0" applyFont="1" applyFill="1" applyBorder="1" applyAlignment="1" applyProtection="1">
      <alignment horizontal="center" vertical="center"/>
    </xf>
    <xf numFmtId="2" fontId="6" fillId="6" borderId="2" xfId="0" applyNumberFormat="1" applyFont="1" applyFill="1" applyBorder="1" applyAlignment="1" applyProtection="1">
      <alignment horizontal="center" vertical="center"/>
    </xf>
    <xf numFmtId="171" fontId="42" fillId="6" borderId="2" xfId="1" applyNumberFormat="1" applyFont="1" applyFill="1" applyBorder="1" applyAlignment="1" applyProtection="1">
      <alignment horizontal="center" vertical="center"/>
    </xf>
    <xf numFmtId="44" fontId="42" fillId="6" borderId="6" xfId="1" applyNumberFormat="1" applyFont="1" applyFill="1" applyBorder="1" applyAlignment="1" applyProtection="1">
      <alignment horizontal="center" vertical="center"/>
    </xf>
    <xf numFmtId="49" fontId="6" fillId="0" borderId="0" xfId="0" applyNumberFormat="1" applyFont="1" applyAlignment="1" applyProtection="1">
      <alignment horizontal="center" vertical="center"/>
    </xf>
    <xf numFmtId="0" fontId="6" fillId="0" borderId="0" xfId="0" applyFont="1" applyAlignment="1" applyProtection="1">
      <alignment horizontal="left" vertical="center" wrapText="1"/>
    </xf>
    <xf numFmtId="44" fontId="6" fillId="0" borderId="0" xfId="0" applyNumberFormat="1" applyFont="1" applyAlignment="1" applyProtection="1">
      <alignment horizontal="center" vertical="center"/>
    </xf>
    <xf numFmtId="49" fontId="42" fillId="32" borderId="1" xfId="0" applyNumberFormat="1" applyFont="1" applyFill="1" applyBorder="1" applyAlignment="1" applyProtection="1">
      <alignment horizontal="center" vertical="center"/>
    </xf>
    <xf numFmtId="0" fontId="42" fillId="32" borderId="35" xfId="0" applyFont="1" applyFill="1" applyBorder="1" applyAlignment="1" applyProtection="1">
      <alignment horizontal="left" vertical="center" wrapText="1"/>
    </xf>
    <xf numFmtId="0" fontId="6" fillId="32" borderId="35" xfId="0" applyFont="1" applyFill="1" applyBorder="1" applyAlignment="1" applyProtection="1">
      <alignment horizontal="center" vertical="center"/>
    </xf>
    <xf numFmtId="2" fontId="6" fillId="32" borderId="35" xfId="0" applyNumberFormat="1" applyFont="1" applyFill="1" applyBorder="1" applyAlignment="1" applyProtection="1">
      <alignment horizontal="center" vertical="center"/>
    </xf>
    <xf numFmtId="171" fontId="42" fillId="32" borderId="35" xfId="0" applyNumberFormat="1" applyFont="1" applyFill="1" applyBorder="1" applyAlignment="1" applyProtection="1">
      <alignment horizontal="center" vertical="center"/>
    </xf>
    <xf numFmtId="44" fontId="42" fillId="32" borderId="48" xfId="0" applyNumberFormat="1" applyFont="1" applyFill="1" applyBorder="1" applyAlignment="1" applyProtection="1">
      <alignment horizontal="center" vertical="center"/>
    </xf>
    <xf numFmtId="0" fontId="42" fillId="0" borderId="55" xfId="15" applyFont="1" applyBorder="1" applyAlignment="1" applyProtection="1">
      <alignment horizontal="center" vertical="center"/>
    </xf>
    <xf numFmtId="0" fontId="42" fillId="33" borderId="42" xfId="15" applyFont="1" applyFill="1" applyBorder="1" applyAlignment="1" applyProtection="1">
      <alignment horizontal="left" vertical="center" wrapText="1"/>
    </xf>
    <xf numFmtId="0" fontId="6" fillId="33" borderId="35" xfId="15" applyFont="1" applyFill="1" applyBorder="1" applyAlignment="1" applyProtection="1">
      <alignment horizontal="center" vertical="center"/>
    </xf>
    <xf numFmtId="2" fontId="6" fillId="33" borderId="35" xfId="15" applyNumberFormat="1" applyFont="1" applyFill="1" applyBorder="1" applyAlignment="1" applyProtection="1">
      <alignment horizontal="center" vertical="center" wrapText="1"/>
    </xf>
    <xf numFmtId="171" fontId="42" fillId="33" borderId="35" xfId="15" applyNumberFormat="1" applyFont="1" applyFill="1" applyBorder="1" applyAlignment="1" applyProtection="1">
      <alignment horizontal="center" vertical="center"/>
    </xf>
    <xf numFmtId="2" fontId="42" fillId="33" borderId="48" xfId="15" applyNumberFormat="1" applyFont="1" applyFill="1" applyBorder="1" applyAlignment="1" applyProtection="1">
      <alignment horizontal="center" vertical="center"/>
    </xf>
    <xf numFmtId="0" fontId="6" fillId="0" borderId="61" xfId="15" applyFont="1" applyBorder="1" applyAlignment="1" applyProtection="1">
      <alignment horizontal="center" vertical="center"/>
    </xf>
    <xf numFmtId="0" fontId="6" fillId="0" borderId="34" xfId="8" applyBorder="1" applyAlignment="1" applyProtection="1">
      <alignment horizontal="left" vertical="center" wrapText="1"/>
    </xf>
    <xf numFmtId="0" fontId="6" fillId="0" borderId="34" xfId="8" applyFont="1" applyBorder="1" applyAlignment="1" applyProtection="1">
      <alignment horizontal="center" vertical="center"/>
    </xf>
    <xf numFmtId="0" fontId="6" fillId="0" borderId="34" xfId="8" applyFont="1" applyBorder="1" applyAlignment="1" applyProtection="1">
      <alignment horizontal="center" vertical="center" wrapText="1"/>
    </xf>
    <xf numFmtId="44" fontId="6" fillId="0" borderId="38" xfId="15" applyNumberFormat="1" applyFont="1" applyBorder="1" applyAlignment="1" applyProtection="1">
      <alignment horizontal="center" vertical="center"/>
    </xf>
    <xf numFmtId="0" fontId="6" fillId="0" borderId="32" xfId="15" applyFont="1" applyBorder="1" applyAlignment="1" applyProtection="1">
      <alignment horizontal="center" vertical="center"/>
    </xf>
    <xf numFmtId="0" fontId="6" fillId="0" borderId="7" xfId="8" applyBorder="1" applyAlignment="1" applyProtection="1">
      <alignment horizontal="justify" vertical="center" wrapText="1"/>
    </xf>
    <xf numFmtId="0" fontId="6" fillId="0" borderId="7" xfId="8" applyFont="1" applyBorder="1" applyAlignment="1" applyProtection="1">
      <alignment horizontal="center" vertical="center"/>
    </xf>
    <xf numFmtId="0" fontId="6" fillId="0" borderId="7" xfId="8" applyFont="1" applyBorder="1" applyAlignment="1" applyProtection="1">
      <alignment horizontal="center" vertical="center" wrapText="1"/>
    </xf>
    <xf numFmtId="44" fontId="6" fillId="0" borderId="33" xfId="15" applyNumberFormat="1" applyFont="1" applyBorder="1" applyAlignment="1" applyProtection="1">
      <alignment horizontal="center" vertical="center"/>
    </xf>
    <xf numFmtId="49" fontId="6" fillId="0" borderId="7" xfId="323" applyNumberFormat="1" applyBorder="1" applyAlignment="1" applyProtection="1">
      <alignment vertical="center" wrapText="1"/>
    </xf>
    <xf numFmtId="0" fontId="6" fillId="0" borderId="7" xfId="211" applyFont="1" applyBorder="1" applyAlignment="1" applyProtection="1">
      <alignment vertical="center" wrapText="1"/>
    </xf>
    <xf numFmtId="0" fontId="6" fillId="0" borderId="7" xfId="211" applyFont="1" applyBorder="1" applyAlignment="1" applyProtection="1">
      <alignment horizontal="center" vertical="center" wrapText="1"/>
    </xf>
    <xf numFmtId="0" fontId="7" fillId="0" borderId="7" xfId="0" applyFont="1" applyBorder="1" applyAlignment="1" applyProtection="1">
      <alignment vertical="center" wrapText="1"/>
    </xf>
    <xf numFmtId="0" fontId="6" fillId="0" borderId="7" xfId="0" applyFont="1" applyBorder="1" applyAlignment="1" applyProtection="1">
      <alignment horizontal="center" vertical="center" wrapText="1"/>
    </xf>
    <xf numFmtId="0" fontId="12" fillId="0" borderId="7" xfId="324" applyFont="1" applyFill="1" applyBorder="1" applyAlignment="1" applyProtection="1">
      <alignment vertical="center" wrapText="1"/>
    </xf>
    <xf numFmtId="0" fontId="12" fillId="0" borderId="7" xfId="325" applyFont="1" applyFill="1" applyBorder="1" applyAlignment="1" applyProtection="1">
      <alignment vertical="center" wrapText="1"/>
    </xf>
    <xf numFmtId="0" fontId="6" fillId="0" borderId="7" xfId="240" applyFont="1" applyFill="1" applyBorder="1" applyAlignment="1" applyProtection="1">
      <alignment vertical="center" wrapText="1"/>
    </xf>
    <xf numFmtId="0" fontId="6" fillId="0" borderId="7" xfId="240" applyFont="1" applyBorder="1" applyAlignment="1" applyProtection="1">
      <alignment horizontal="center" vertical="center" wrapText="1"/>
    </xf>
    <xf numFmtId="0" fontId="6" fillId="0" borderId="7" xfId="0" applyFont="1" applyBorder="1" applyAlignment="1" applyProtection="1">
      <alignment vertical="center" wrapText="1"/>
    </xf>
    <xf numFmtId="0" fontId="6" fillId="0" borderId="7" xfId="240" applyFont="1" applyBorder="1" applyAlignment="1" applyProtection="1">
      <alignment vertical="center" wrapText="1"/>
    </xf>
    <xf numFmtId="0" fontId="6" fillId="0" borderId="60" xfId="8" applyBorder="1" applyAlignment="1" applyProtection="1">
      <alignment horizontal="justify" vertical="center" wrapText="1"/>
    </xf>
    <xf numFmtId="0" fontId="6" fillId="0" borderId="60" xfId="8" applyFont="1" applyBorder="1" applyAlignment="1" applyProtection="1">
      <alignment horizontal="center" vertical="center"/>
    </xf>
    <xf numFmtId="0" fontId="6" fillId="0" borderId="60" xfId="8" applyFont="1" applyBorder="1" applyAlignment="1" applyProtection="1">
      <alignment horizontal="center" vertical="center" wrapText="1"/>
    </xf>
    <xf numFmtId="44" fontId="6" fillId="0" borderId="62" xfId="15" applyNumberFormat="1" applyFont="1" applyBorder="1" applyAlignment="1" applyProtection="1">
      <alignment horizontal="center" vertical="center"/>
    </xf>
    <xf numFmtId="0" fontId="42" fillId="5" borderId="58" xfId="15" applyFont="1" applyFill="1" applyBorder="1" applyAlignment="1" applyProtection="1">
      <alignment horizontal="center" vertical="center"/>
    </xf>
    <xf numFmtId="0" fontId="42" fillId="5" borderId="12" xfId="15" applyFont="1" applyFill="1" applyBorder="1" applyAlignment="1" applyProtection="1">
      <alignment horizontal="left" vertical="center" wrapText="1"/>
    </xf>
    <xf numFmtId="0" fontId="6" fillId="5" borderId="12" xfId="15" applyFont="1" applyFill="1" applyBorder="1" applyAlignment="1" applyProtection="1">
      <alignment horizontal="center" vertical="center"/>
    </xf>
    <xf numFmtId="2" fontId="6" fillId="5" borderId="12" xfId="15" applyNumberFormat="1" applyFont="1" applyFill="1" applyBorder="1" applyAlignment="1" applyProtection="1">
      <alignment horizontal="center" vertical="center" wrapText="1"/>
    </xf>
    <xf numFmtId="171" fontId="42" fillId="5" borderId="12" xfId="15" applyNumberFormat="1" applyFont="1" applyFill="1" applyBorder="1" applyAlignment="1" applyProtection="1">
      <alignment horizontal="center" vertical="center"/>
    </xf>
    <xf numFmtId="44" fontId="42" fillId="5" borderId="13" xfId="15" applyNumberFormat="1" applyFont="1" applyFill="1" applyBorder="1" applyAlignment="1" applyProtection="1">
      <alignment horizontal="center" vertical="center"/>
    </xf>
    <xf numFmtId="0" fontId="42" fillId="5" borderId="42" xfId="15" applyFont="1" applyFill="1" applyBorder="1" applyAlignment="1" applyProtection="1">
      <alignment horizontal="left" vertical="center" wrapText="1"/>
    </xf>
    <xf numFmtId="0" fontId="6" fillId="5" borderId="35" xfId="15" applyFont="1" applyFill="1" applyBorder="1" applyAlignment="1" applyProtection="1">
      <alignment horizontal="center" vertical="center"/>
    </xf>
    <xf numFmtId="2" fontId="6" fillId="5" borderId="35" xfId="15" applyNumberFormat="1" applyFont="1" applyFill="1" applyBorder="1" applyAlignment="1" applyProtection="1">
      <alignment horizontal="center" vertical="center" wrapText="1"/>
    </xf>
    <xf numFmtId="171" fontId="42" fillId="5" borderId="35" xfId="15" applyNumberFormat="1" applyFont="1" applyFill="1" applyBorder="1" applyAlignment="1" applyProtection="1">
      <alignment horizontal="center" vertical="center"/>
    </xf>
    <xf numFmtId="2" fontId="42" fillId="5" borderId="48" xfId="15" applyNumberFormat="1" applyFont="1" applyFill="1" applyBorder="1" applyAlignment="1" applyProtection="1">
      <alignment horizontal="center" vertical="center"/>
    </xf>
    <xf numFmtId="0" fontId="6" fillId="0" borderId="34" xfId="0" applyFont="1" applyBorder="1" applyAlignment="1" applyProtection="1">
      <alignment vertical="center" wrapText="1"/>
    </xf>
    <xf numFmtId="0" fontId="6" fillId="0" borderId="34" xfId="240" applyFont="1" applyBorder="1" applyAlignment="1" applyProtection="1">
      <alignment horizontal="center" vertical="center" wrapText="1"/>
    </xf>
    <xf numFmtId="2" fontId="6" fillId="0" borderId="34" xfId="240" applyNumberFormat="1" applyFont="1" applyBorder="1" applyAlignment="1" applyProtection="1">
      <alignment horizontal="center" vertical="center" wrapText="1"/>
    </xf>
    <xf numFmtId="171" fontId="6" fillId="0" borderId="34" xfId="0" applyNumberFormat="1" applyFont="1" applyBorder="1" applyAlignment="1" applyProtection="1">
      <alignment horizontal="center" vertical="center"/>
    </xf>
    <xf numFmtId="44" fontId="6" fillId="0" borderId="38" xfId="0" applyNumberFormat="1" applyFont="1" applyBorder="1" applyAlignment="1" applyProtection="1">
      <alignment horizontal="center" vertical="center"/>
    </xf>
    <xf numFmtId="0" fontId="6" fillId="0" borderId="51" xfId="15" applyFont="1" applyBorder="1" applyAlignment="1" applyProtection="1">
      <alignment horizontal="center" vertical="center"/>
    </xf>
    <xf numFmtId="0" fontId="7" fillId="0" borderId="7" xfId="9" applyFont="1" applyBorder="1" applyAlignment="1" applyProtection="1">
      <alignment vertical="center" wrapText="1"/>
    </xf>
    <xf numFmtId="0" fontId="6" fillId="0" borderId="7" xfId="9" applyBorder="1" applyAlignment="1" applyProtection="1">
      <alignment horizontal="center" vertical="center" wrapText="1"/>
    </xf>
    <xf numFmtId="44" fontId="6" fillId="0" borderId="41" xfId="0" applyNumberFormat="1" applyFont="1" applyBorder="1" applyAlignment="1" applyProtection="1">
      <alignment horizontal="center" vertical="center"/>
    </xf>
    <xf numFmtId="0" fontId="6" fillId="0" borderId="7" xfId="8" applyBorder="1" applyAlignment="1" applyProtection="1">
      <alignment horizontal="center" vertical="center"/>
    </xf>
    <xf numFmtId="0" fontId="6" fillId="0" borderId="53" xfId="15" applyFont="1" applyBorder="1" applyAlignment="1" applyProtection="1">
      <alignment horizontal="center" vertical="center"/>
    </xf>
    <xf numFmtId="0" fontId="6" fillId="0" borderId="60" xfId="240" applyFont="1" applyBorder="1" applyAlignment="1" applyProtection="1">
      <alignment horizontal="center" vertical="center" wrapText="1"/>
    </xf>
    <xf numFmtId="0" fontId="6" fillId="0" borderId="60" xfId="8" applyBorder="1" applyAlignment="1" applyProtection="1">
      <alignment horizontal="center" vertical="center"/>
    </xf>
    <xf numFmtId="44" fontId="6" fillId="0" borderId="59" xfId="0" applyNumberFormat="1" applyFont="1" applyBorder="1" applyAlignment="1" applyProtection="1">
      <alignment horizontal="center" vertical="center"/>
    </xf>
    <xf numFmtId="0" fontId="6" fillId="0" borderId="7" xfId="9" applyBorder="1" applyAlignment="1" applyProtection="1">
      <alignment vertical="center" wrapText="1"/>
    </xf>
    <xf numFmtId="0" fontId="6" fillId="0" borderId="7" xfId="8" applyBorder="1" applyAlignment="1" applyProtection="1">
      <alignment horizontal="center" vertical="center" wrapText="1"/>
    </xf>
    <xf numFmtId="44" fontId="6" fillId="0" borderId="33" xfId="0" applyNumberFormat="1" applyFont="1" applyBorder="1" applyAlignment="1" applyProtection="1">
      <alignment horizontal="center" vertical="center"/>
    </xf>
    <xf numFmtId="0" fontId="6" fillId="0" borderId="7" xfId="325" applyFont="1" applyBorder="1" applyAlignment="1" applyProtection="1">
      <alignment vertical="center" wrapText="1"/>
    </xf>
    <xf numFmtId="0" fontId="7" fillId="0" borderId="7" xfId="9" applyFont="1" applyBorder="1" applyAlignment="1" applyProtection="1">
      <alignment horizontal="center" vertical="center" wrapText="1"/>
    </xf>
    <xf numFmtId="0" fontId="6" fillId="0" borderId="7" xfId="326" applyBorder="1" applyAlignment="1" applyProtection="1">
      <alignment vertical="center" wrapText="1"/>
    </xf>
    <xf numFmtId="0" fontId="6" fillId="0" borderId="7" xfId="326" applyBorder="1" applyAlignment="1" applyProtection="1">
      <alignment horizontal="center" vertical="center" wrapText="1"/>
    </xf>
    <xf numFmtId="0" fontId="6" fillId="0" borderId="44" xfId="15" applyFont="1" applyBorder="1" applyAlignment="1" applyProtection="1">
      <alignment horizontal="center" vertical="center"/>
    </xf>
    <xf numFmtId="0" fontId="7" fillId="0" borderId="7" xfId="0" applyFont="1" applyBorder="1" applyAlignment="1" applyProtection="1">
      <alignment horizontal="center" vertical="center" wrapText="1"/>
    </xf>
    <xf numFmtId="0" fontId="6" fillId="0" borderId="45" xfId="8" applyBorder="1" applyAlignment="1" applyProtection="1">
      <alignment horizontal="justify" vertical="center" wrapText="1"/>
    </xf>
    <xf numFmtId="0" fontId="6" fillId="0" borderId="45" xfId="8" applyBorder="1" applyAlignment="1" applyProtection="1">
      <alignment horizontal="center" vertical="center" wrapText="1"/>
    </xf>
    <xf numFmtId="0" fontId="6" fillId="0" borderId="45" xfId="8" applyBorder="1" applyAlignment="1" applyProtection="1">
      <alignment horizontal="center" vertical="center"/>
    </xf>
    <xf numFmtId="44" fontId="6" fillId="0" borderId="64" xfId="0" applyNumberFormat="1" applyFont="1" applyBorder="1" applyAlignment="1" applyProtection="1">
      <alignment horizontal="center" vertical="center"/>
    </xf>
    <xf numFmtId="0" fontId="42" fillId="5" borderId="27" xfId="15" applyFont="1" applyFill="1" applyBorder="1" applyAlignment="1" applyProtection="1">
      <alignment horizontal="center" vertical="center"/>
    </xf>
    <xf numFmtId="0" fontId="42" fillId="5" borderId="2" xfId="15" applyFont="1" applyFill="1" applyBorder="1" applyAlignment="1" applyProtection="1">
      <alignment horizontal="left" vertical="center" wrapText="1"/>
    </xf>
    <xf numFmtId="0" fontId="6" fillId="5" borderId="2" xfId="15" applyFont="1" applyFill="1" applyBorder="1" applyAlignment="1" applyProtection="1">
      <alignment horizontal="center" vertical="center"/>
    </xf>
    <xf numFmtId="2" fontId="6" fillId="5" borderId="2" xfId="15" applyNumberFormat="1" applyFont="1" applyFill="1" applyBorder="1" applyAlignment="1" applyProtection="1">
      <alignment horizontal="center" vertical="center" wrapText="1"/>
    </xf>
    <xf numFmtId="171" fontId="42" fillId="5" borderId="2" xfId="15" applyNumberFormat="1" applyFont="1" applyFill="1" applyBorder="1" applyAlignment="1" applyProtection="1">
      <alignment horizontal="center" vertical="center"/>
    </xf>
    <xf numFmtId="44" fontId="42" fillId="5" borderId="6" xfId="15" applyNumberFormat="1" applyFont="1" applyFill="1" applyBorder="1" applyAlignment="1" applyProtection="1">
      <alignment horizontal="center" vertical="center"/>
    </xf>
    <xf numFmtId="0" fontId="6" fillId="0" borderId="34" xfId="9" applyBorder="1" applyAlignment="1" applyProtection="1">
      <alignment vertical="center" wrapText="1"/>
    </xf>
    <xf numFmtId="0" fontId="6" fillId="0" borderId="34" xfId="9" applyBorder="1" applyAlignment="1" applyProtection="1">
      <alignment horizontal="center" vertical="center" wrapText="1"/>
    </xf>
    <xf numFmtId="44" fontId="6" fillId="0" borderId="63" xfId="0" applyNumberFormat="1" applyFont="1" applyBorder="1" applyAlignment="1" applyProtection="1">
      <alignment horizontal="center" vertical="center"/>
    </xf>
    <xf numFmtId="0" fontId="6" fillId="0" borderId="49" xfId="15" applyFont="1" applyBorder="1" applyAlignment="1" applyProtection="1">
      <alignment horizontal="center" vertical="center"/>
    </xf>
    <xf numFmtId="0" fontId="6" fillId="0" borderId="60" xfId="9" applyBorder="1" applyAlignment="1" applyProtection="1">
      <alignment vertical="center" wrapText="1"/>
    </xf>
    <xf numFmtId="0" fontId="6" fillId="0" borderId="60" xfId="9" applyBorder="1" applyAlignment="1" applyProtection="1">
      <alignment horizontal="center" vertical="center" wrapText="1"/>
    </xf>
    <xf numFmtId="44" fontId="6" fillId="0" borderId="62" xfId="0" applyNumberFormat="1" applyFont="1" applyBorder="1" applyAlignment="1" applyProtection="1">
      <alignment horizontal="center" vertical="center"/>
    </xf>
    <xf numFmtId="0" fontId="6" fillId="0" borderId="34" xfId="211" applyFont="1" applyBorder="1" applyAlignment="1" applyProtection="1">
      <alignment vertical="center" wrapText="1"/>
    </xf>
    <xf numFmtId="0" fontId="6" fillId="0" borderId="60" xfId="240" applyFont="1" applyBorder="1" applyAlignment="1" applyProtection="1">
      <alignment vertical="center" wrapText="1"/>
    </xf>
    <xf numFmtId="2" fontId="6" fillId="0" borderId="60" xfId="240" applyNumberFormat="1" applyFont="1" applyBorder="1" applyAlignment="1" applyProtection="1">
      <alignment horizontal="center" vertical="center" wrapText="1"/>
    </xf>
    <xf numFmtId="0" fontId="42" fillId="5" borderId="11" xfId="15" applyFont="1" applyFill="1" applyBorder="1" applyAlignment="1" applyProtection="1">
      <alignment horizontal="center" vertical="center"/>
    </xf>
    <xf numFmtId="2" fontId="6" fillId="5" borderId="12" xfId="15" applyNumberFormat="1" applyFont="1" applyFill="1" applyBorder="1" applyAlignment="1" applyProtection="1">
      <alignment horizontal="center" vertical="center"/>
    </xf>
    <xf numFmtId="171" fontId="6" fillId="5" borderId="12" xfId="15" applyNumberFormat="1" applyFont="1" applyFill="1" applyBorder="1" applyAlignment="1" applyProtection="1">
      <alignment horizontal="center" vertical="center"/>
    </xf>
    <xf numFmtId="0" fontId="6" fillId="0" borderId="34" xfId="34" applyNumberFormat="1" applyFont="1" applyBorder="1" applyAlignment="1" applyProtection="1">
      <alignment horizontal="left" vertical="center" wrapText="1"/>
    </xf>
    <xf numFmtId="0" fontId="6" fillId="0" borderId="7" xfId="9" applyFont="1" applyBorder="1" applyAlignment="1" applyProtection="1">
      <alignment vertical="center" wrapText="1"/>
    </xf>
    <xf numFmtId="0" fontId="6" fillId="0" borderId="60" xfId="9" applyFont="1" applyBorder="1" applyAlignment="1" applyProtection="1">
      <alignment vertical="center" wrapText="1"/>
    </xf>
    <xf numFmtId="2" fontId="6" fillId="0" borderId="60" xfId="0" applyNumberFormat="1" applyFont="1" applyBorder="1" applyAlignment="1" applyProtection="1">
      <alignment horizontal="center" vertical="center"/>
    </xf>
    <xf numFmtId="49" fontId="6" fillId="0" borderId="61" xfId="0" applyNumberFormat="1" applyFont="1" applyFill="1" applyBorder="1" applyAlignment="1" applyProtection="1">
      <alignment horizontal="center" vertical="center"/>
    </xf>
    <xf numFmtId="0" fontId="42" fillId="0" borderId="34" xfId="0" applyFont="1" applyFill="1" applyBorder="1" applyAlignment="1" applyProtection="1">
      <alignment horizontal="left" vertical="center" wrapText="1"/>
    </xf>
    <xf numFmtId="0" fontId="6" fillId="0" borderId="34" xfId="15" applyFont="1" applyFill="1" applyBorder="1" applyAlignment="1" applyProtection="1">
      <alignment horizontal="center" vertical="center" wrapText="1"/>
    </xf>
    <xf numFmtId="2" fontId="6" fillId="0" borderId="34" xfId="15" applyNumberFormat="1" applyFont="1" applyFill="1" applyBorder="1" applyAlignment="1" applyProtection="1">
      <alignment horizontal="center" vertical="center" wrapText="1"/>
    </xf>
    <xf numFmtId="171" fontId="42" fillId="0" borderId="34" xfId="15" applyNumberFormat="1" applyFont="1" applyFill="1" applyBorder="1" applyAlignment="1" applyProtection="1">
      <alignment horizontal="center" vertical="center" wrapText="1"/>
    </xf>
    <xf numFmtId="0" fontId="42" fillId="0" borderId="38" xfId="15" applyFont="1" applyFill="1" applyBorder="1" applyAlignment="1" applyProtection="1">
      <alignment horizontal="center" vertical="center" wrapText="1"/>
    </xf>
    <xf numFmtId="0" fontId="6" fillId="0" borderId="7" xfId="15" applyFont="1" applyFill="1" applyBorder="1" applyAlignment="1" applyProtection="1">
      <alignment vertical="center" wrapText="1"/>
    </xf>
    <xf numFmtId="0" fontId="6" fillId="0" borderId="7" xfId="15" applyFont="1" applyFill="1" applyBorder="1" applyAlignment="1" applyProtection="1">
      <alignment horizontal="center" vertical="center" wrapText="1"/>
    </xf>
    <xf numFmtId="2" fontId="6" fillId="0" borderId="7" xfId="15" applyNumberFormat="1" applyFont="1" applyFill="1" applyBorder="1" applyAlignment="1" applyProtection="1">
      <alignment horizontal="center" vertical="center" wrapText="1"/>
    </xf>
    <xf numFmtId="49" fontId="6" fillId="0" borderId="32" xfId="0" applyNumberFormat="1" applyFont="1" applyBorder="1" applyAlignment="1" applyProtection="1">
      <alignment horizontal="center" vertical="center"/>
    </xf>
    <xf numFmtId="0" fontId="42" fillId="0" borderId="7" xfId="0" applyFont="1" applyBorder="1" applyAlignment="1" applyProtection="1">
      <alignment horizontal="left" vertical="center" wrapText="1"/>
    </xf>
    <xf numFmtId="0" fontId="6" fillId="0" borderId="7" xfId="241" applyFont="1" applyBorder="1" applyAlignment="1" applyProtection="1">
      <alignment vertical="center" wrapText="1"/>
    </xf>
    <xf numFmtId="0" fontId="6" fillId="0" borderId="7" xfId="242" applyFont="1" applyBorder="1" applyAlignment="1" applyProtection="1">
      <alignment vertical="center" wrapText="1"/>
    </xf>
    <xf numFmtId="0" fontId="6" fillId="0" borderId="7" xfId="0" applyFont="1" applyFill="1" applyBorder="1" applyAlignment="1" applyProtection="1">
      <alignment vertical="center" wrapText="1"/>
    </xf>
    <xf numFmtId="0" fontId="6" fillId="0" borderId="7" xfId="0" applyFont="1" applyFill="1" applyBorder="1" applyAlignment="1" applyProtection="1">
      <alignment horizontal="center" vertical="center"/>
    </xf>
    <xf numFmtId="2" fontId="6" fillId="0" borderId="7" xfId="0" applyNumberFormat="1" applyFont="1" applyFill="1" applyBorder="1" applyAlignment="1" applyProtection="1">
      <alignment horizontal="center" vertical="center"/>
    </xf>
    <xf numFmtId="44" fontId="6" fillId="0" borderId="33" xfId="0" applyNumberFormat="1" applyFont="1" applyFill="1" applyBorder="1" applyAlignment="1" applyProtection="1">
      <alignment horizontal="center" vertical="center"/>
    </xf>
    <xf numFmtId="0" fontId="6" fillId="0" borderId="7" xfId="241" applyFont="1" applyFill="1" applyBorder="1" applyAlignment="1" applyProtection="1">
      <alignment vertical="center" wrapText="1"/>
    </xf>
    <xf numFmtId="49" fontId="42" fillId="32" borderId="1" xfId="26" applyNumberFormat="1" applyFont="1" applyFill="1" applyBorder="1" applyAlignment="1" applyProtection="1">
      <alignment horizontal="center" vertical="center"/>
    </xf>
    <xf numFmtId="0" fontId="42" fillId="32" borderId="2" xfId="26" applyFont="1" applyFill="1" applyBorder="1" applyAlignment="1" applyProtection="1">
      <alignment horizontal="left" vertical="center" wrapText="1"/>
    </xf>
    <xf numFmtId="0" fontId="6" fillId="32" borderId="2" xfId="26" applyFont="1" applyFill="1" applyBorder="1" applyAlignment="1" applyProtection="1">
      <alignment horizontal="center" vertical="center"/>
    </xf>
    <xf numFmtId="2" fontId="6" fillId="32" borderId="2" xfId="26" applyNumberFormat="1" applyFont="1" applyFill="1" applyBorder="1" applyAlignment="1" applyProtection="1">
      <alignment horizontal="center" vertical="center"/>
    </xf>
    <xf numFmtId="171" fontId="42" fillId="32" borderId="2" xfId="26" applyNumberFormat="1" applyFont="1" applyFill="1" applyBorder="1" applyAlignment="1" applyProtection="1">
      <alignment horizontal="center" vertical="center"/>
    </xf>
    <xf numFmtId="171" fontId="42" fillId="32" borderId="6" xfId="26" applyNumberFormat="1" applyFont="1" applyFill="1" applyBorder="1" applyAlignment="1" applyProtection="1">
      <alignment horizontal="center" vertical="center"/>
    </xf>
    <xf numFmtId="49" fontId="42" fillId="0" borderId="2" xfId="26" applyNumberFormat="1" applyFont="1" applyBorder="1" applyAlignment="1" applyProtection="1">
      <alignment horizontal="center" vertical="center"/>
    </xf>
    <xf numFmtId="0" fontId="42" fillId="0" borderId="2" xfId="26" applyFont="1" applyBorder="1" applyAlignment="1" applyProtection="1">
      <alignment horizontal="left" vertical="center" wrapText="1"/>
    </xf>
    <xf numFmtId="0" fontId="6" fillId="0" borderId="2" xfId="26" applyFont="1" applyBorder="1" applyAlignment="1" applyProtection="1">
      <alignment horizontal="center" vertical="center"/>
    </xf>
    <xf numFmtId="2" fontId="6" fillId="0" borderId="2" xfId="26" applyNumberFormat="1" applyFont="1" applyBorder="1" applyAlignment="1" applyProtection="1">
      <alignment horizontal="center" vertical="center"/>
    </xf>
    <xf numFmtId="171" fontId="42" fillId="0" borderId="2" xfId="26" applyNumberFormat="1" applyFont="1" applyBorder="1" applyAlignment="1" applyProtection="1">
      <alignment horizontal="center" vertical="center"/>
    </xf>
    <xf numFmtId="49" fontId="42" fillId="31" borderId="1" xfId="26" applyNumberFormat="1" applyFont="1" applyFill="1" applyBorder="1" applyAlignment="1" applyProtection="1">
      <alignment horizontal="center" vertical="center"/>
    </xf>
    <xf numFmtId="0" fontId="42" fillId="31" borderId="43" xfId="26" applyFont="1" applyFill="1" applyBorder="1" applyAlignment="1" applyProtection="1">
      <alignment horizontal="left" vertical="center" wrapText="1"/>
    </xf>
    <xf numFmtId="0" fontId="6" fillId="31" borderId="2" xfId="26" applyFont="1" applyFill="1" applyBorder="1" applyAlignment="1" applyProtection="1">
      <alignment horizontal="center" vertical="center"/>
    </xf>
    <xf numFmtId="2" fontId="6" fillId="31" borderId="2" xfId="26" applyNumberFormat="1" applyFont="1" applyFill="1" applyBorder="1" applyAlignment="1" applyProtection="1">
      <alignment horizontal="center" vertical="center"/>
    </xf>
    <xf numFmtId="171" fontId="42" fillId="31" borderId="2" xfId="1" applyNumberFormat="1" applyFont="1" applyFill="1" applyBorder="1" applyAlignment="1" applyProtection="1">
      <alignment horizontal="center" vertical="center"/>
    </xf>
    <xf numFmtId="171" fontId="42" fillId="31" borderId="6" xfId="1" applyNumberFormat="1" applyFont="1" applyFill="1" applyBorder="1" applyAlignment="1" applyProtection="1">
      <alignment horizontal="center" vertical="center"/>
    </xf>
    <xf numFmtId="171" fontId="6" fillId="0" borderId="7" xfId="15" applyNumberFormat="1" applyFont="1" applyFill="1" applyBorder="1" applyAlignment="1" applyProtection="1">
      <alignment horizontal="center" vertical="center" wrapText="1"/>
      <protection locked="0"/>
    </xf>
    <xf numFmtId="171" fontId="6" fillId="0" borderId="7" xfId="1" applyNumberFormat="1" applyFont="1" applyBorder="1" applyAlignment="1" applyProtection="1">
      <alignment horizontal="center" vertical="center"/>
      <protection locked="0"/>
    </xf>
    <xf numFmtId="171" fontId="6" fillId="0" borderId="7" xfId="0" applyNumberFormat="1" applyFont="1" applyFill="1" applyBorder="1" applyAlignment="1" applyProtection="1">
      <alignment horizontal="center" vertical="center"/>
      <protection locked="0"/>
    </xf>
    <xf numFmtId="44" fontId="7" fillId="0" borderId="34" xfId="1" applyNumberFormat="1" applyFont="1" applyBorder="1" applyAlignment="1" applyProtection="1">
      <alignment vertical="center"/>
      <protection locked="0"/>
    </xf>
    <xf numFmtId="44" fontId="7" fillId="0" borderId="7" xfId="1" applyNumberFormat="1" applyFont="1" applyBorder="1" applyAlignment="1" applyProtection="1">
      <alignment vertical="center"/>
      <protection locked="0"/>
    </xf>
    <xf numFmtId="44" fontId="6" fillId="0" borderId="7" xfId="1" applyNumberFormat="1" applyFont="1" applyBorder="1" applyAlignment="1" applyProtection="1">
      <alignment vertical="center"/>
      <protection locked="0"/>
    </xf>
    <xf numFmtId="44" fontId="7" fillId="0" borderId="45" xfId="1" applyNumberFormat="1" applyFont="1" applyBorder="1" applyAlignment="1" applyProtection="1">
      <alignment vertical="center"/>
      <protection locked="0"/>
    </xf>
    <xf numFmtId="44" fontId="7" fillId="0" borderId="7" xfId="1" applyNumberFormat="1" applyFont="1" applyBorder="1" applyAlignment="1" applyProtection="1">
      <alignment horizontal="right" vertical="center"/>
      <protection locked="0"/>
    </xf>
    <xf numFmtId="44" fontId="7" fillId="0" borderId="7" xfId="0" applyNumberFormat="1" applyFont="1" applyBorder="1" applyAlignment="1" applyProtection="1">
      <alignment vertical="center"/>
      <protection locked="0"/>
    </xf>
    <xf numFmtId="44" fontId="6" fillId="3" borderId="7" xfId="1" applyNumberFormat="1" applyFont="1" applyFill="1" applyBorder="1" applyAlignment="1" applyProtection="1">
      <alignment horizontal="right" vertical="center"/>
      <protection locked="0"/>
    </xf>
    <xf numFmtId="44" fontId="7" fillId="3" borderId="7" xfId="19" applyNumberFormat="1" applyFont="1" applyFill="1" applyBorder="1" applyAlignment="1" applyProtection="1">
      <alignment vertical="center"/>
      <protection locked="0"/>
    </xf>
    <xf numFmtId="0" fontId="40" fillId="0" borderId="3" xfId="6" applyFont="1" applyBorder="1" applyAlignment="1">
      <alignment horizontal="left" vertical="center" wrapText="1"/>
    </xf>
    <xf numFmtId="0" fontId="40" fillId="0" borderId="4" xfId="6" applyFont="1" applyBorder="1" applyAlignment="1">
      <alignment horizontal="left" vertical="center" wrapText="1"/>
    </xf>
    <xf numFmtId="0" fontId="40" fillId="0" borderId="5" xfId="6" applyFont="1" applyBorder="1" applyAlignment="1">
      <alignment horizontal="left" vertical="center" wrapText="1"/>
    </xf>
    <xf numFmtId="0" fontId="8" fillId="0" borderId="0" xfId="0" applyFont="1" applyAlignment="1">
      <alignment horizontal="left" wrapText="1"/>
    </xf>
    <xf numFmtId="0" fontId="10" fillId="0" borderId="0" xfId="0" applyFont="1" applyAlignment="1">
      <alignment horizontal="center"/>
    </xf>
    <xf numFmtId="0" fontId="0" fillId="0" borderId="0" xfId="0" applyAlignment="1">
      <alignment horizontal="center"/>
    </xf>
    <xf numFmtId="0" fontId="40" fillId="0" borderId="3" xfId="9" applyFont="1" applyBorder="1" applyAlignment="1">
      <alignment horizontal="left" vertical="center" wrapText="1"/>
    </xf>
    <xf numFmtId="0" fontId="40" fillId="0" borderId="4" xfId="9" applyFont="1" applyBorder="1" applyAlignment="1">
      <alignment horizontal="left" vertical="center" wrapText="1"/>
    </xf>
    <xf numFmtId="0" fontId="40" fillId="0" borderId="5" xfId="9" applyFont="1" applyBorder="1" applyAlignment="1">
      <alignment horizontal="left" vertical="center" wrapText="1"/>
    </xf>
    <xf numFmtId="0" fontId="42" fillId="5" borderId="42" xfId="15" applyFont="1" applyFill="1" applyBorder="1" applyAlignment="1" applyProtection="1">
      <alignment vertical="center" wrapText="1"/>
    </xf>
    <xf numFmtId="0" fontId="42" fillId="5" borderId="35" xfId="15" applyFont="1" applyFill="1" applyBorder="1" applyAlignment="1" applyProtection="1">
      <alignment vertical="center" wrapText="1"/>
    </xf>
    <xf numFmtId="0" fontId="42" fillId="5" borderId="48" xfId="15" applyFont="1" applyFill="1" applyBorder="1" applyAlignment="1" applyProtection="1">
      <alignment vertical="center" wrapText="1"/>
    </xf>
    <xf numFmtId="0" fontId="42" fillId="5" borderId="1" xfId="15" applyFont="1" applyFill="1" applyBorder="1" applyAlignment="1" applyProtection="1">
      <alignment vertical="center" wrapText="1"/>
    </xf>
    <xf numFmtId="0" fontId="42" fillId="5" borderId="2" xfId="15" applyFont="1" applyFill="1" applyBorder="1" applyAlignment="1" applyProtection="1">
      <alignment vertical="center" wrapText="1"/>
    </xf>
    <xf numFmtId="0" fontId="42" fillId="5" borderId="6" xfId="15" applyFont="1" applyFill="1" applyBorder="1" applyAlignment="1" applyProtection="1">
      <alignment vertical="center" wrapText="1"/>
    </xf>
  </cellXfs>
  <cellStyles count="327">
    <cellStyle name="20 % – Poudarek1 2" xfId="37" xr:uid="{00000000-0005-0000-0000-000000000000}"/>
    <cellStyle name="20 % – Poudarek2 2" xfId="38" xr:uid="{00000000-0005-0000-0000-000001000000}"/>
    <cellStyle name="20 % – Poudarek3 2" xfId="39" xr:uid="{00000000-0005-0000-0000-000002000000}"/>
    <cellStyle name="20 % – Poudarek4 2" xfId="40" xr:uid="{00000000-0005-0000-0000-000003000000}"/>
    <cellStyle name="20 % – Poudarek5 2" xfId="41" xr:uid="{00000000-0005-0000-0000-000004000000}"/>
    <cellStyle name="20 % – Poudarek6 2" xfId="42" xr:uid="{00000000-0005-0000-0000-000005000000}"/>
    <cellStyle name="40 % – Poudarek1 2" xfId="43" xr:uid="{00000000-0005-0000-0000-000006000000}"/>
    <cellStyle name="40 % – Poudarek2 2" xfId="44" xr:uid="{00000000-0005-0000-0000-000007000000}"/>
    <cellStyle name="40 % – Poudarek3 2" xfId="45" xr:uid="{00000000-0005-0000-0000-000008000000}"/>
    <cellStyle name="40 % – Poudarek4 2" xfId="46" xr:uid="{00000000-0005-0000-0000-000009000000}"/>
    <cellStyle name="40 % – Poudarek5 2" xfId="47" xr:uid="{00000000-0005-0000-0000-00000A000000}"/>
    <cellStyle name="40 % – Poudarek6 2" xfId="48" xr:uid="{00000000-0005-0000-0000-00000B000000}"/>
    <cellStyle name="60 % – Poudarek1 2" xfId="49" xr:uid="{00000000-0005-0000-0000-00000C000000}"/>
    <cellStyle name="60 % – Poudarek2 2" xfId="50" xr:uid="{00000000-0005-0000-0000-00000D000000}"/>
    <cellStyle name="60 % – Poudarek3 2" xfId="51" xr:uid="{00000000-0005-0000-0000-00000E000000}"/>
    <cellStyle name="60 % – Poudarek4 2" xfId="52" xr:uid="{00000000-0005-0000-0000-00000F000000}"/>
    <cellStyle name="60 % – Poudarek5 2" xfId="53" xr:uid="{00000000-0005-0000-0000-000010000000}"/>
    <cellStyle name="60 % – Poudarek6 2" xfId="54" xr:uid="{00000000-0005-0000-0000-000011000000}"/>
    <cellStyle name="Currency_1.3.2" xfId="25" xr:uid="{00000000-0005-0000-0000-000012000000}"/>
    <cellStyle name="Dobro 2" xfId="55" xr:uid="{00000000-0005-0000-0000-000013000000}"/>
    <cellStyle name="Izhod 2" xfId="56" xr:uid="{00000000-0005-0000-0000-000014000000}"/>
    <cellStyle name="Naslov 1 2" xfId="58" xr:uid="{00000000-0005-0000-0000-000015000000}"/>
    <cellStyle name="Naslov 2 2" xfId="59" xr:uid="{00000000-0005-0000-0000-000016000000}"/>
    <cellStyle name="Naslov 3 2" xfId="60" xr:uid="{00000000-0005-0000-0000-000017000000}"/>
    <cellStyle name="Naslov 4 2" xfId="61" xr:uid="{00000000-0005-0000-0000-000018000000}"/>
    <cellStyle name="Naslov 5" xfId="57" xr:uid="{00000000-0005-0000-0000-000019000000}"/>
    <cellStyle name="Navadno" xfId="0" builtinId="0"/>
    <cellStyle name="Navadno 10" xfId="20" xr:uid="{00000000-0005-0000-0000-00001B000000}"/>
    <cellStyle name="Navadno 10 2" xfId="26" xr:uid="{00000000-0005-0000-0000-00001C000000}"/>
    <cellStyle name="Navadno 10 2 2" xfId="99" xr:uid="{00000000-0005-0000-0000-00001D000000}"/>
    <cellStyle name="Navadno 10 2 3" xfId="194" xr:uid="{00000000-0005-0000-0000-00001E000000}"/>
    <cellStyle name="Navadno 10 3" xfId="81" xr:uid="{00000000-0005-0000-0000-00001F000000}"/>
    <cellStyle name="Navadno 10 3 2" xfId="92" xr:uid="{00000000-0005-0000-0000-000020000000}"/>
    <cellStyle name="Navadno 10 3 2 2" xfId="100" xr:uid="{00000000-0005-0000-0000-000021000000}"/>
    <cellStyle name="Navadno 10 3 2 3" xfId="101" xr:uid="{00000000-0005-0000-0000-000022000000}"/>
    <cellStyle name="Navadno 10 3 2 4" xfId="204" xr:uid="{00000000-0005-0000-0000-000023000000}"/>
    <cellStyle name="Navadno 10 3 3" xfId="102" xr:uid="{00000000-0005-0000-0000-000024000000}"/>
    <cellStyle name="Navadno 10 4" xfId="80" xr:uid="{00000000-0005-0000-0000-000025000000}"/>
    <cellStyle name="Navadno 10 5" xfId="103" xr:uid="{00000000-0005-0000-0000-000026000000}"/>
    <cellStyle name="Navadno 10 6" xfId="215" xr:uid="{00000000-0005-0000-0000-000027000000}"/>
    <cellStyle name="Navadno 10 6 2" xfId="300" xr:uid="{F8020A99-63EC-4231-ADFE-77C5B6EA0DE9}"/>
    <cellStyle name="Navadno 10 6 3" xfId="260" xr:uid="{23BE1FF0-04FC-4097-8834-0658374131BF}"/>
    <cellStyle name="Navadno 10 7" xfId="220" xr:uid="{00000000-0005-0000-0000-000028000000}"/>
    <cellStyle name="Navadno 10 7 2" xfId="304" xr:uid="{95E2D831-408F-4F30-9F80-CE3882C4E657}"/>
    <cellStyle name="Navadno 10 7 3" xfId="264" xr:uid="{29BA94B0-90FF-458D-B0B9-B1465505A9FA}"/>
    <cellStyle name="Navadno 11" xfId="34" xr:uid="{00000000-0005-0000-0000-000029000000}"/>
    <cellStyle name="Navadno 11 2" xfId="35" xr:uid="{00000000-0005-0000-0000-00002A000000}"/>
    <cellStyle name="Navadno 11 3" xfId="90" xr:uid="{00000000-0005-0000-0000-00002B000000}"/>
    <cellStyle name="Navadno 11 4" xfId="89" xr:uid="{00000000-0005-0000-0000-00002C000000}"/>
    <cellStyle name="Navadno 11 4 2" xfId="94" xr:uid="{00000000-0005-0000-0000-00002D000000}"/>
    <cellStyle name="Navadno 11 4 3" xfId="104" xr:uid="{00000000-0005-0000-0000-00002E000000}"/>
    <cellStyle name="Navadno 11 4 4" xfId="105" xr:uid="{00000000-0005-0000-0000-00002F000000}"/>
    <cellStyle name="Navadno 11 4 4 2" xfId="285" xr:uid="{43B5F786-2B46-4E89-BCAA-A04661908990}"/>
    <cellStyle name="Navadno 11 4 4 3" xfId="245" xr:uid="{DB9F70A6-C47A-43DF-A9B6-32EDFCD7E4FE}"/>
    <cellStyle name="Navadno 11 4 5" xfId="321" xr:uid="{149AD4EF-7807-4E29-BF61-BE6BE98844FA}"/>
    <cellStyle name="Navadno 12" xfId="36" xr:uid="{00000000-0005-0000-0000-000030000000}"/>
    <cellStyle name="Navadno 12 2" xfId="91" xr:uid="{00000000-0005-0000-0000-000031000000}"/>
    <cellStyle name="Navadno 12 2 2" xfId="106" xr:uid="{00000000-0005-0000-0000-000032000000}"/>
    <cellStyle name="Navadno 12 2 3" xfId="107" xr:uid="{00000000-0005-0000-0000-000033000000}"/>
    <cellStyle name="Navadno 13" xfId="96" xr:uid="{00000000-0005-0000-0000-000034000000}"/>
    <cellStyle name="Navadno 13 2" xfId="109" xr:uid="{00000000-0005-0000-0000-000035000000}"/>
    <cellStyle name="Navadno 13 3" xfId="110" xr:uid="{00000000-0005-0000-0000-000036000000}"/>
    <cellStyle name="Navadno 13 4" xfId="111" xr:uid="{00000000-0005-0000-0000-000037000000}"/>
    <cellStyle name="Navadno 13 5" xfId="112" xr:uid="{00000000-0005-0000-0000-000038000000}"/>
    <cellStyle name="Navadno 13 6" xfId="108" xr:uid="{00000000-0005-0000-0000-000039000000}"/>
    <cellStyle name="Navadno 14" xfId="95" xr:uid="{00000000-0005-0000-0000-00003A000000}"/>
    <cellStyle name="Navadno 14 10" xfId="113" xr:uid="{00000000-0005-0000-0000-00003B000000}"/>
    <cellStyle name="Navadno 14 10 2" xfId="286" xr:uid="{363D9ED1-74DF-46CE-8E8D-1BADD8FA36BE}"/>
    <cellStyle name="Navadno 14 10 3" xfId="246" xr:uid="{F2BAB524-A293-4A05-B32E-D20A467175BA}"/>
    <cellStyle name="Navadno 14 11" xfId="219" xr:uid="{00000000-0005-0000-0000-00003C000000}"/>
    <cellStyle name="Navadno 14 11 2" xfId="303" xr:uid="{41D35E85-6AE8-4D6E-AE4B-05EAAA96C51A}"/>
    <cellStyle name="Navadno 14 11 3" xfId="263" xr:uid="{FD6F5346-A634-4032-B06E-A1A7B3A21BDF}"/>
    <cellStyle name="Navadno 14 12" xfId="283" xr:uid="{C6CC2AE2-F8DA-4217-A4AD-3EF606AB5E7B}"/>
    <cellStyle name="Navadno 14 13" xfId="243" xr:uid="{AF097B3C-CB2A-4930-A630-5DA68474D488}"/>
    <cellStyle name="Navadno 14 2" xfId="114" xr:uid="{00000000-0005-0000-0000-00003D000000}"/>
    <cellStyle name="Navadno 14 2 2" xfId="115" xr:uid="{00000000-0005-0000-0000-00003E000000}"/>
    <cellStyle name="Navadno 14 2 2 2" xfId="116" xr:uid="{00000000-0005-0000-0000-00003F000000}"/>
    <cellStyle name="Navadno 14 2 2 2 2" xfId="231" xr:uid="{00000000-0005-0000-0000-000040000000}"/>
    <cellStyle name="Navadno 14 2 2 2 2 2" xfId="315" xr:uid="{F2CC65CE-C4CF-4BC6-8F82-A4A84FFCE045}"/>
    <cellStyle name="Navadno 14 2 2 2 2 3" xfId="275" xr:uid="{B84F95C9-71CA-4E79-99EF-583EDAD38BBA}"/>
    <cellStyle name="Navadno 14 2 2 2 3" xfId="289" xr:uid="{CC0E07B7-6822-4129-9AC3-329C44FB3953}"/>
    <cellStyle name="Navadno 14 2 2 2 4" xfId="249" xr:uid="{D11252BB-7187-4E82-9F20-46E6F34043F3}"/>
    <cellStyle name="Navadno 14 2 2 3" xfId="232" xr:uid="{00000000-0005-0000-0000-000041000000}"/>
    <cellStyle name="Navadno 14 2 2 3 2" xfId="316" xr:uid="{BCFAF2F1-8698-4474-A6CD-DF2F7F5BB715}"/>
    <cellStyle name="Navadno 14 2 2 3 3" xfId="276" xr:uid="{B2CA7B51-B405-4FB2-8E0D-039FB2DF433B}"/>
    <cellStyle name="Navadno 14 2 2 4" xfId="288" xr:uid="{FFF2E5A7-18DB-4D3C-A4DA-B78E7B026B13}"/>
    <cellStyle name="Navadno 14 2 2 5" xfId="248" xr:uid="{4E66318F-8A23-461C-B8E0-94B90C606BCF}"/>
    <cellStyle name="Navadno 14 2 3" xfId="117" xr:uid="{00000000-0005-0000-0000-000042000000}"/>
    <cellStyle name="Navadno 14 2 3 2" xfId="227" xr:uid="{00000000-0005-0000-0000-000043000000}"/>
    <cellStyle name="Navadno 14 2 3 2 2" xfId="311" xr:uid="{000BCE18-2E9E-480E-8ED6-7A0FB95B9E1B}"/>
    <cellStyle name="Navadno 14 2 3 2 3" xfId="271" xr:uid="{F989885B-DDA0-48C7-A844-F32BC8F20DAC}"/>
    <cellStyle name="Navadno 14 2 3 3" xfId="290" xr:uid="{0B4BCBC7-2DC2-4E12-A0A8-5B53E07165C5}"/>
    <cellStyle name="Navadno 14 2 3 4" xfId="250" xr:uid="{1B068584-85B6-42C3-AE82-6968B79D6467}"/>
    <cellStyle name="Navadno 14 2 4" xfId="118" xr:uid="{00000000-0005-0000-0000-000044000000}"/>
    <cellStyle name="Navadno 14 2 4 2" xfId="229" xr:uid="{00000000-0005-0000-0000-000045000000}"/>
    <cellStyle name="Navadno 14 2 4 2 2" xfId="313" xr:uid="{177E2275-4027-473D-AC87-89E5F0089C5E}"/>
    <cellStyle name="Navadno 14 2 4 2 3" xfId="273" xr:uid="{DF990F51-3AF5-4073-B0A3-A39FF331D4F0}"/>
    <cellStyle name="Navadno 14 2 4 3" xfId="291" xr:uid="{9814022F-D6A4-4D30-916B-4A53C51000D5}"/>
    <cellStyle name="Navadno 14 2 4 4" xfId="251" xr:uid="{02C01640-D8C5-45A4-BA3D-0CE0DA6B36FA}"/>
    <cellStyle name="Navadno 14 2 5" xfId="233" xr:uid="{00000000-0005-0000-0000-000046000000}"/>
    <cellStyle name="Navadno 14 2 5 2" xfId="317" xr:uid="{27A73041-A15E-4264-9A6F-5199D0EB2E6C}"/>
    <cellStyle name="Navadno 14 2 5 3" xfId="277" xr:uid="{B69926EE-2C7E-473E-A749-3F7C30C528CB}"/>
    <cellStyle name="Navadno 14 2 6" xfId="287" xr:uid="{826F28C9-B6E7-4BAE-B2D3-D1FFBC49A4EA}"/>
    <cellStyle name="Navadno 14 2 7" xfId="247" xr:uid="{19560FAD-7A18-4A33-B356-3D49857DF29E}"/>
    <cellStyle name="Navadno 14 3" xfId="119" xr:uid="{00000000-0005-0000-0000-000047000000}"/>
    <cellStyle name="Navadno 14 3 2" xfId="120" xr:uid="{00000000-0005-0000-0000-000048000000}"/>
    <cellStyle name="Navadno 14 3 2 2" xfId="230" xr:uid="{00000000-0005-0000-0000-000049000000}"/>
    <cellStyle name="Navadno 14 3 2 2 2" xfId="314" xr:uid="{4A3E2EA2-B695-4DF4-B052-FD1D33A9FD9A}"/>
    <cellStyle name="Navadno 14 3 2 2 3" xfId="274" xr:uid="{E4831C8E-0E96-48B8-9CD1-AE687C55FA4B}"/>
    <cellStyle name="Navadno 14 3 2 3" xfId="293" xr:uid="{07DD991F-3F9C-482E-91D5-7D3C7C7833DF}"/>
    <cellStyle name="Navadno 14 3 2 4" xfId="253" xr:uid="{644221CF-46B3-4E6E-8432-379056DEA2D8}"/>
    <cellStyle name="Navadno 14 3 3" xfId="225" xr:uid="{00000000-0005-0000-0000-00004A000000}"/>
    <cellStyle name="Navadno 14 3 3 2" xfId="309" xr:uid="{594DA6DB-8A6B-42FD-B7E5-B125B9C8F7B7}"/>
    <cellStyle name="Navadno 14 3 3 3" xfId="269" xr:uid="{525223DC-969F-4BF7-80D0-7D831C210A39}"/>
    <cellStyle name="Navadno 14 3 4" xfId="292" xr:uid="{6EEBF5A5-BFAA-466F-8F4F-572B03924261}"/>
    <cellStyle name="Navadno 14 3 5" xfId="252" xr:uid="{2AE41ECA-3C42-4988-97B4-F39C9CBB8187}"/>
    <cellStyle name="Navadno 14 4" xfId="121" xr:uid="{00000000-0005-0000-0000-00004B000000}"/>
    <cellStyle name="Navadno 14 4 2" xfId="226" xr:uid="{00000000-0005-0000-0000-00004C000000}"/>
    <cellStyle name="Navadno 14 4 2 2" xfId="310" xr:uid="{20EE609F-C1D7-452A-8D3B-463DFD4F4000}"/>
    <cellStyle name="Navadno 14 4 2 3" xfId="270" xr:uid="{CE8B7A38-9605-4A80-A48E-69DAF5F725FD}"/>
    <cellStyle name="Navadno 14 4 3" xfId="294" xr:uid="{4114D1D7-2A2B-451A-AD57-46B7E6988A85}"/>
    <cellStyle name="Navadno 14 4 4" xfId="254" xr:uid="{2C112027-B575-4B9C-942D-C535241D383B}"/>
    <cellStyle name="Navadno 14 5" xfId="122" xr:uid="{00000000-0005-0000-0000-00004D000000}"/>
    <cellStyle name="Navadno 14 5 2" xfId="224" xr:uid="{00000000-0005-0000-0000-00004E000000}"/>
    <cellStyle name="Navadno 14 5 2 2" xfId="308" xr:uid="{3FA391D9-E50B-4EF6-BE62-ADC18435B51B}"/>
    <cellStyle name="Navadno 14 5 2 3" xfId="268" xr:uid="{4EBAE366-07EF-427B-AD6E-8466DEEE898A}"/>
    <cellStyle name="Navadno 14 5 3" xfId="295" xr:uid="{DB54464D-2BC1-493A-8C80-BAA1A2E4BCC5}"/>
    <cellStyle name="Navadno 14 5 4" xfId="255" xr:uid="{995EE32A-BF0F-429F-8F32-4ADD831A1542}"/>
    <cellStyle name="Navadno 14 6" xfId="123" xr:uid="{00000000-0005-0000-0000-00004F000000}"/>
    <cellStyle name="Navadno 14 6 2" xfId="228" xr:uid="{00000000-0005-0000-0000-000050000000}"/>
    <cellStyle name="Navadno 14 6 2 2" xfId="312" xr:uid="{DC1DCF1B-5A50-4267-8D51-3007F71CAB5A}"/>
    <cellStyle name="Navadno 14 6 2 3" xfId="272" xr:uid="{3A90FCB1-4BD3-45DC-B142-F81DAB8E683A}"/>
    <cellStyle name="Navadno 14 6 3" xfId="296" xr:uid="{335B4043-A21C-4988-8878-CE0022794732}"/>
    <cellStyle name="Navadno 14 6 4" xfId="256" xr:uid="{31FE10DF-6973-4FBC-AC82-A5DF42136898}"/>
    <cellStyle name="Navadno 14 7" xfId="205" xr:uid="{00000000-0005-0000-0000-000051000000}"/>
    <cellStyle name="Navadno 14 7 2" xfId="234" xr:uid="{00000000-0005-0000-0000-000052000000}"/>
    <cellStyle name="Navadno 14 7 2 2" xfId="318" xr:uid="{401F1105-208F-4E49-AF8B-3CA3A3D9FCA4}"/>
    <cellStyle name="Navadno 14 7 2 3" xfId="278" xr:uid="{28F6DB5F-85B1-47AF-8362-A0152AF77591}"/>
    <cellStyle name="Navadno 14 7 3" xfId="297" xr:uid="{66F05CF4-0E81-455C-98AF-3CBE8BE1DD2F}"/>
    <cellStyle name="Navadno 14 7 4" xfId="257" xr:uid="{2E187767-74D5-4622-81E4-BDD4D605916C}"/>
    <cellStyle name="Navadno 14 8" xfId="207" xr:uid="{00000000-0005-0000-0000-000053000000}"/>
    <cellStyle name="Navadno 14 8 2" xfId="235" xr:uid="{00000000-0005-0000-0000-000054000000}"/>
    <cellStyle name="Navadno 14 8 2 2" xfId="319" xr:uid="{A4827F27-65AF-481D-9A9F-9E72BA7D15C6}"/>
    <cellStyle name="Navadno 14 8 2 3" xfId="279" xr:uid="{63EDF023-9440-4F07-826A-15D08B16A122}"/>
    <cellStyle name="Navadno 14 8 3" xfId="298" xr:uid="{DE64D4CD-B586-4A7F-9F28-486E9162D438}"/>
    <cellStyle name="Navadno 14 8 4" xfId="258" xr:uid="{E2219A0E-3F82-4975-9778-3331552E1B00}"/>
    <cellStyle name="Navadno 14 9" xfId="208" xr:uid="{00000000-0005-0000-0000-000055000000}"/>
    <cellStyle name="Navadno 14 9 2" xfId="236" xr:uid="{00000000-0005-0000-0000-000056000000}"/>
    <cellStyle name="Navadno 14 9 2 2" xfId="320" xr:uid="{19CDC78E-473C-4772-8B05-DFC067A6060C}"/>
    <cellStyle name="Navadno 14 9 2 3" xfId="280" xr:uid="{690E7E11-EFF9-43E2-9829-72990980FE14}"/>
    <cellStyle name="Navadno 14 9 3" xfId="299" xr:uid="{BD6B962F-0FF3-4CB6-A3B4-88B616424B8D}"/>
    <cellStyle name="Navadno 14 9 4" xfId="259" xr:uid="{3805B011-94D9-4A2A-8E20-DF4DC6FA01CF}"/>
    <cellStyle name="Navadno 15" xfId="214" xr:uid="{00000000-0005-0000-0000-000057000000}"/>
    <cellStyle name="Navadno 15 2" xfId="221" xr:uid="{00000000-0005-0000-0000-000058000000}"/>
    <cellStyle name="Navadno 15 2 2" xfId="305" xr:uid="{4D8424DA-D8CD-4F31-8BFB-923F46095FD4}"/>
    <cellStyle name="Navadno 15 2 3" xfId="265" xr:uid="{5E816876-2F9E-407E-921D-C3C22640BA35}"/>
    <cellStyle name="Navadno 16" xfId="213" xr:uid="{00000000-0005-0000-0000-000059000000}"/>
    <cellStyle name="Navadno 16 2" xfId="212" xr:uid="{00000000-0005-0000-0000-00005A000000}"/>
    <cellStyle name="Navadno 17" xfId="237" xr:uid="{45BBE131-B779-44B5-B08F-D79234098658}"/>
    <cellStyle name="Navadno 17 2" xfId="282" xr:uid="{F26EA244-A36A-40A4-A130-D4A0C17D208E}"/>
    <cellStyle name="Navadno 17 3" xfId="281" xr:uid="{FAAF843F-D13D-41E1-959B-DA010533A26C}"/>
    <cellStyle name="Navadno 2" xfId="2" xr:uid="{00000000-0005-0000-0000-00005B000000}"/>
    <cellStyle name="Navadno 2 10" xfId="216" xr:uid="{00000000-0005-0000-0000-00005C000000}"/>
    <cellStyle name="Navadno 2 2" xfId="3" xr:uid="{00000000-0005-0000-0000-00005D000000}"/>
    <cellStyle name="Navadno 2 2 2" xfId="124" xr:uid="{00000000-0005-0000-0000-00005E000000}"/>
    <cellStyle name="Navadno 2 2 3" xfId="176" xr:uid="{00000000-0005-0000-0000-00005F000000}"/>
    <cellStyle name="Navadno 2 3" xfId="4" xr:uid="{00000000-0005-0000-0000-000060000000}"/>
    <cellStyle name="Navadno 2 3 2" xfId="125" xr:uid="{00000000-0005-0000-0000-000061000000}"/>
    <cellStyle name="Navadno 2 3 3" xfId="177" xr:uid="{00000000-0005-0000-0000-000062000000}"/>
    <cellStyle name="Navadno 2 4" xfId="5" xr:uid="{00000000-0005-0000-0000-000063000000}"/>
    <cellStyle name="Navadno 2 4 2" xfId="126" xr:uid="{00000000-0005-0000-0000-000064000000}"/>
    <cellStyle name="Navadno 2 4 3" xfId="178" xr:uid="{00000000-0005-0000-0000-000065000000}"/>
    <cellStyle name="Navadno 2 5" xfId="6" xr:uid="{00000000-0005-0000-0000-000066000000}"/>
    <cellStyle name="Navadno 2 5 2" xfId="127" xr:uid="{00000000-0005-0000-0000-000067000000}"/>
    <cellStyle name="Navadno 2 5 3" xfId="179" xr:uid="{00000000-0005-0000-0000-000068000000}"/>
    <cellStyle name="Navadno 2 6" xfId="83" xr:uid="{00000000-0005-0000-0000-000069000000}"/>
    <cellStyle name="Navadno 2 6 2" xfId="128" xr:uid="{00000000-0005-0000-0000-00006A000000}"/>
    <cellStyle name="Navadno 2 7" xfId="129" xr:uid="{00000000-0005-0000-0000-00006B000000}"/>
    <cellStyle name="Navadno 2 8" xfId="130" xr:uid="{00000000-0005-0000-0000-00006C000000}"/>
    <cellStyle name="Navadno 2 9" xfId="175" xr:uid="{00000000-0005-0000-0000-00006D000000}"/>
    <cellStyle name="Navadno 3" xfId="7" xr:uid="{00000000-0005-0000-0000-00006E000000}"/>
    <cellStyle name="Navadno 3 2" xfId="8" xr:uid="{00000000-0005-0000-0000-00006F000000}"/>
    <cellStyle name="Navadno 3 2 2" xfId="131" xr:uid="{00000000-0005-0000-0000-000070000000}"/>
    <cellStyle name="Navadno 3 2 3" xfId="181" xr:uid="{00000000-0005-0000-0000-000071000000}"/>
    <cellStyle name="Navadno 3 3" xfId="27" xr:uid="{00000000-0005-0000-0000-000072000000}"/>
    <cellStyle name="Navadno 3 3 2" xfId="132" xr:uid="{00000000-0005-0000-0000-000073000000}"/>
    <cellStyle name="Navadno 3 3 3" xfId="195" xr:uid="{00000000-0005-0000-0000-000074000000}"/>
    <cellStyle name="Navadno 3 4" xfId="84" xr:uid="{00000000-0005-0000-0000-000075000000}"/>
    <cellStyle name="Navadno 3 5" xfId="133" xr:uid="{00000000-0005-0000-0000-000076000000}"/>
    <cellStyle name="Navadno 3 6" xfId="180" xr:uid="{00000000-0005-0000-0000-000077000000}"/>
    <cellStyle name="Navadno 3 7" xfId="211" xr:uid="{00000000-0005-0000-0000-000078000000}"/>
    <cellStyle name="Navadno 3 8" xfId="238" xr:uid="{1FECEFC1-6AD0-4C7E-A5FB-B7E92AA09BFE}"/>
    <cellStyle name="Navadno 4" xfId="9" xr:uid="{00000000-0005-0000-0000-000079000000}"/>
    <cellStyle name="Navadno 4 2" xfId="10" xr:uid="{00000000-0005-0000-0000-00007A000000}"/>
    <cellStyle name="Navadno 4 2 2" xfId="134" xr:uid="{00000000-0005-0000-0000-00007B000000}"/>
    <cellStyle name="Navadno 4 2 3" xfId="183" xr:uid="{00000000-0005-0000-0000-00007C000000}"/>
    <cellStyle name="Navadno 4 2 4" xfId="210" xr:uid="{00000000-0005-0000-0000-00007D000000}"/>
    <cellStyle name="Navadno 4 3" xfId="28" xr:uid="{00000000-0005-0000-0000-00007E000000}"/>
    <cellStyle name="Navadno 4 3 2" xfId="135" xr:uid="{00000000-0005-0000-0000-00007F000000}"/>
    <cellStyle name="Navadno 4 3 3" xfId="196" xr:uid="{00000000-0005-0000-0000-000080000000}"/>
    <cellStyle name="Navadno 4 3 4" xfId="209" xr:uid="{00000000-0005-0000-0000-000081000000}"/>
    <cellStyle name="Navadno 4 4" xfId="136" xr:uid="{00000000-0005-0000-0000-000082000000}"/>
    <cellStyle name="Navadno 4 5" xfId="182" xr:uid="{00000000-0005-0000-0000-000083000000}"/>
    <cellStyle name="Navadno 5" xfId="11" xr:uid="{00000000-0005-0000-0000-000084000000}"/>
    <cellStyle name="Navadno 5 2" xfId="29" xr:uid="{00000000-0005-0000-0000-000085000000}"/>
    <cellStyle name="Navadno 5 2 2" xfId="137" xr:uid="{00000000-0005-0000-0000-000086000000}"/>
    <cellStyle name="Navadno 5 2 3" xfId="197" xr:uid="{00000000-0005-0000-0000-000087000000}"/>
    <cellStyle name="Navadno 5 3" xfId="85" xr:uid="{00000000-0005-0000-0000-000088000000}"/>
    <cellStyle name="Navadno 5 4" xfId="138" xr:uid="{00000000-0005-0000-0000-000089000000}"/>
    <cellStyle name="Navadno 5 5" xfId="184" xr:uid="{00000000-0005-0000-0000-00008A000000}"/>
    <cellStyle name="Navadno 6" xfId="12" xr:uid="{00000000-0005-0000-0000-00008B000000}"/>
    <cellStyle name="Navadno 6 2" xfId="13" xr:uid="{00000000-0005-0000-0000-00008C000000}"/>
    <cellStyle name="Navadno 6 2 2" xfId="139" xr:uid="{00000000-0005-0000-0000-00008D000000}"/>
    <cellStyle name="Navadno 6 2 3" xfId="186" xr:uid="{00000000-0005-0000-0000-00008E000000}"/>
    <cellStyle name="Navadno 6 3" xfId="30" xr:uid="{00000000-0005-0000-0000-00008F000000}"/>
    <cellStyle name="Navadno 6 3 2" xfId="140" xr:uid="{00000000-0005-0000-0000-000090000000}"/>
    <cellStyle name="Navadno 6 3 3" xfId="198" xr:uid="{00000000-0005-0000-0000-000091000000}"/>
    <cellStyle name="Navadno 6 4" xfId="86" xr:uid="{00000000-0005-0000-0000-000092000000}"/>
    <cellStyle name="Navadno 6 5" xfId="141" xr:uid="{00000000-0005-0000-0000-000093000000}"/>
    <cellStyle name="Navadno 6 6" xfId="185" xr:uid="{00000000-0005-0000-0000-000094000000}"/>
    <cellStyle name="Navadno 7" xfId="14" xr:uid="{00000000-0005-0000-0000-000095000000}"/>
    <cellStyle name="Navadno 7 2" xfId="142" xr:uid="{00000000-0005-0000-0000-000096000000}"/>
    <cellStyle name="Navadno 7 3" xfId="187" xr:uid="{00000000-0005-0000-0000-000097000000}"/>
    <cellStyle name="Navadno 8" xfId="15" xr:uid="{00000000-0005-0000-0000-000098000000}"/>
    <cellStyle name="Navadno 8 2" xfId="143" xr:uid="{00000000-0005-0000-0000-000099000000}"/>
    <cellStyle name="Navadno 8 3" xfId="188" xr:uid="{00000000-0005-0000-0000-00009A000000}"/>
    <cellStyle name="Navadno 9" xfId="16" xr:uid="{00000000-0005-0000-0000-00009B000000}"/>
    <cellStyle name="Navadno 9 2" xfId="144" xr:uid="{00000000-0005-0000-0000-00009C000000}"/>
    <cellStyle name="Navadno 9 3" xfId="189" xr:uid="{00000000-0005-0000-0000-00009D000000}"/>
    <cellStyle name="Navadno_Energetika" xfId="323" xr:uid="{A113F523-14CA-4B23-8F03-DC3FE6D3B383}"/>
    <cellStyle name="Navadno_Popis_LENA_LEVEC_PGD" xfId="324" xr:uid="{34E98503-BD3D-4685-A1AD-4EAE44109294}"/>
    <cellStyle name="Navadno_POPIS_S_CENAMI 2" xfId="241" xr:uid="{9AE73986-3913-462D-AC16-4E5D16D88C7E}"/>
    <cellStyle name="Navadno_POPIS_S_CENAMI 3" xfId="242" xr:uid="{F39482F8-DA8F-4523-AB57-9BF3B922A497}"/>
    <cellStyle name="Navadno_POPISSIBKI_V2 2" xfId="326" xr:uid="{7A4A7044-BC8A-4B69-B342-A107459EDC72}"/>
    <cellStyle name="Navadno_Prazen popis1" xfId="239" xr:uid="{A27D4AB8-0F43-4FC9-819C-7593389724EE}"/>
    <cellStyle name="Navadno_TUS_Planet popis" xfId="240" xr:uid="{862357E4-6681-491F-A747-0FD7B395BC63}"/>
    <cellStyle name="Navadno_TUS_Planet popis 2" xfId="325" xr:uid="{8FE59B09-9905-4874-87C9-853C3C187406}"/>
    <cellStyle name="Nevtralno 2" xfId="62" xr:uid="{00000000-0005-0000-0000-00009E000000}"/>
    <cellStyle name="normal" xfId="322" xr:uid="{067C2D7A-E204-4424-AE37-B9D8BE2FFF42}"/>
    <cellStyle name="Normal_1.3.2" xfId="24" xr:uid="{00000000-0005-0000-0000-00009F000000}"/>
    <cellStyle name="Odstotek 2" xfId="145" xr:uid="{00000000-0005-0000-0000-0000A0000000}"/>
    <cellStyle name="Odstotek 3" xfId="87" xr:uid="{00000000-0005-0000-0000-0000A1000000}"/>
    <cellStyle name="Odstotek 3 2" xfId="146" xr:uid="{00000000-0005-0000-0000-0000A2000000}"/>
    <cellStyle name="Odstotek 3 3" xfId="203" xr:uid="{00000000-0005-0000-0000-0000A3000000}"/>
    <cellStyle name="Opomba 2" xfId="63" xr:uid="{00000000-0005-0000-0000-0000A4000000}"/>
    <cellStyle name="Opomba 3" xfId="147" xr:uid="{00000000-0005-0000-0000-0000A5000000}"/>
    <cellStyle name="Opozorilo 2" xfId="64" xr:uid="{00000000-0005-0000-0000-0000A6000000}"/>
    <cellStyle name="Pojasnjevalno besedilo 2" xfId="65" xr:uid="{00000000-0005-0000-0000-0000A7000000}"/>
    <cellStyle name="Poudarek1 2" xfId="66" xr:uid="{00000000-0005-0000-0000-0000A8000000}"/>
    <cellStyle name="Poudarek2 2" xfId="67" xr:uid="{00000000-0005-0000-0000-0000A9000000}"/>
    <cellStyle name="Poudarek3 2" xfId="68" xr:uid="{00000000-0005-0000-0000-0000AA000000}"/>
    <cellStyle name="Poudarek4 2" xfId="69" xr:uid="{00000000-0005-0000-0000-0000AB000000}"/>
    <cellStyle name="Poudarek5 2" xfId="70" xr:uid="{00000000-0005-0000-0000-0000AC000000}"/>
    <cellStyle name="Poudarek6 2" xfId="71" xr:uid="{00000000-0005-0000-0000-0000AD000000}"/>
    <cellStyle name="Povezana celica 2" xfId="72" xr:uid="{00000000-0005-0000-0000-0000AE000000}"/>
    <cellStyle name="Preveri celico 2" xfId="73" xr:uid="{00000000-0005-0000-0000-0000AF000000}"/>
    <cellStyle name="Računanje 2" xfId="74" xr:uid="{00000000-0005-0000-0000-0000B0000000}"/>
    <cellStyle name="Slabo 2" xfId="75" xr:uid="{00000000-0005-0000-0000-0000B1000000}"/>
    <cellStyle name="Slog 1" xfId="76" xr:uid="{00000000-0005-0000-0000-0000B2000000}"/>
    <cellStyle name="Valuta" xfId="1" builtinId="4"/>
    <cellStyle name="Valuta 10" xfId="218" xr:uid="{00000000-0005-0000-0000-0000B4000000}"/>
    <cellStyle name="Valuta 10 2" xfId="302" xr:uid="{4A8714F4-F3FA-4708-BA51-74CF64BE3C0B}"/>
    <cellStyle name="Valuta 10 3" xfId="262" xr:uid="{B8C25A78-B896-413F-8F92-6F65E36D9FCF}"/>
    <cellStyle name="Valuta 11" xfId="217" xr:uid="{00000000-0005-0000-0000-0000B5000000}"/>
    <cellStyle name="Valuta 11 2" xfId="301" xr:uid="{64131B8E-5AB2-47E9-AC6B-AA98C9B83520}"/>
    <cellStyle name="Valuta 11 3" xfId="261" xr:uid="{52F18422-5B28-453E-BD1C-D06E7FE0E060}"/>
    <cellStyle name="Valuta 12" xfId="223" xr:uid="{00000000-0005-0000-0000-0000B6000000}"/>
    <cellStyle name="Valuta 12 2" xfId="307" xr:uid="{AE4C59E0-CE73-4DC3-BC28-35CC86D6CECE}"/>
    <cellStyle name="Valuta 12 3" xfId="267" xr:uid="{8A2612BD-F4B5-48E0-A725-70246CC56D95}"/>
    <cellStyle name="Valuta 2" xfId="17" xr:uid="{00000000-0005-0000-0000-0000B7000000}"/>
    <cellStyle name="Valuta 2 10" xfId="190" xr:uid="{00000000-0005-0000-0000-0000B8000000}"/>
    <cellStyle name="Valuta 2 2" xfId="32" xr:uid="{00000000-0005-0000-0000-0000B9000000}"/>
    <cellStyle name="Valuta 2 2 2" xfId="148" xr:uid="{00000000-0005-0000-0000-0000BA000000}"/>
    <cellStyle name="Valuta 2 2 2 2" xfId="149" xr:uid="{00000000-0005-0000-0000-0000BB000000}"/>
    <cellStyle name="Valuta 2 2 3" xfId="200" xr:uid="{00000000-0005-0000-0000-0000BC000000}"/>
    <cellStyle name="Valuta 2 3" xfId="150" xr:uid="{00000000-0005-0000-0000-0000BD000000}"/>
    <cellStyle name="Valuta 2 3 2" xfId="151" xr:uid="{00000000-0005-0000-0000-0000BE000000}"/>
    <cellStyle name="Valuta 2 4" xfId="152" xr:uid="{00000000-0005-0000-0000-0000BF000000}"/>
    <cellStyle name="Valuta 2 5" xfId="153" xr:uid="{00000000-0005-0000-0000-0000C0000000}"/>
    <cellStyle name="Valuta 2 6" xfId="154" xr:uid="{00000000-0005-0000-0000-0000C1000000}"/>
    <cellStyle name="Valuta 2 7" xfId="155" xr:uid="{00000000-0005-0000-0000-0000C2000000}"/>
    <cellStyle name="Valuta 2 8" xfId="156" xr:uid="{00000000-0005-0000-0000-0000C3000000}"/>
    <cellStyle name="Valuta 2 9" xfId="157" xr:uid="{00000000-0005-0000-0000-0000C4000000}"/>
    <cellStyle name="Valuta 3" xfId="18" xr:uid="{00000000-0005-0000-0000-0000C5000000}"/>
    <cellStyle name="Valuta 3 2" xfId="33" xr:uid="{00000000-0005-0000-0000-0000C6000000}"/>
    <cellStyle name="Valuta 3 2 2" xfId="158" xr:uid="{00000000-0005-0000-0000-0000C7000000}"/>
    <cellStyle name="Valuta 3 2 3" xfId="201" xr:uid="{00000000-0005-0000-0000-0000C8000000}"/>
    <cellStyle name="Valuta 3 3" xfId="159" xr:uid="{00000000-0005-0000-0000-0000C9000000}"/>
    <cellStyle name="Valuta 3 4" xfId="191" xr:uid="{00000000-0005-0000-0000-0000CA000000}"/>
    <cellStyle name="Valuta 3 5" xfId="98" xr:uid="{00000000-0005-0000-0000-0000CB000000}"/>
    <cellStyle name="Valuta 3 5 2" xfId="284" xr:uid="{73C95653-4306-4C7E-802E-B1D2008609AB}"/>
    <cellStyle name="Valuta 3 5 3" xfId="244" xr:uid="{C8E7BB92-4783-454D-8E54-85361970A88B}"/>
    <cellStyle name="Valuta 3 6" xfId="222" xr:uid="{00000000-0005-0000-0000-0000CC000000}"/>
    <cellStyle name="Valuta 3 6 2" xfId="306" xr:uid="{D6BC003C-FCFD-4BF1-8877-5068D1E7A85F}"/>
    <cellStyle name="Valuta 3 6 3" xfId="266" xr:uid="{C84FBB30-473A-493C-AA92-8443A3E30890}"/>
    <cellStyle name="Valuta 4" xfId="19" xr:uid="{00000000-0005-0000-0000-0000CD000000}"/>
    <cellStyle name="Valuta 4 2" xfId="22" xr:uid="{00000000-0005-0000-0000-0000CE000000}"/>
    <cellStyle name="Valuta 4 2 2" xfId="93" xr:uid="{00000000-0005-0000-0000-0000CF000000}"/>
    <cellStyle name="Valuta 4 2 2 2" xfId="160" xr:uid="{00000000-0005-0000-0000-0000D0000000}"/>
    <cellStyle name="Valuta 4 2 2 2 2" xfId="161" xr:uid="{00000000-0005-0000-0000-0000D1000000}"/>
    <cellStyle name="Valuta 4 2 3" xfId="162" xr:uid="{00000000-0005-0000-0000-0000D2000000}"/>
    <cellStyle name="Valuta 4 3" xfId="79" xr:uid="{00000000-0005-0000-0000-0000D3000000}"/>
    <cellStyle name="Valuta 4 3 2" xfId="82" xr:uid="{00000000-0005-0000-0000-0000D4000000}"/>
    <cellStyle name="Valuta 4 3 2 2" xfId="163" xr:uid="{00000000-0005-0000-0000-0000D5000000}"/>
    <cellStyle name="Valuta 4 3 2 3" xfId="202" xr:uid="{00000000-0005-0000-0000-0000D6000000}"/>
    <cellStyle name="Valuta 4 3 3" xfId="164" xr:uid="{00000000-0005-0000-0000-0000D7000000}"/>
    <cellStyle name="Valuta 4 3 3 2" xfId="165" xr:uid="{00000000-0005-0000-0000-0000D8000000}"/>
    <cellStyle name="Valuta 4 3 4" xfId="166" xr:uid="{00000000-0005-0000-0000-0000D9000000}"/>
    <cellStyle name="Valuta 4 4" xfId="167" xr:uid="{00000000-0005-0000-0000-0000DA000000}"/>
    <cellStyle name="Valuta 4 4 2" xfId="168" xr:uid="{00000000-0005-0000-0000-0000DB000000}"/>
    <cellStyle name="Valuta 4 5" xfId="169" xr:uid="{00000000-0005-0000-0000-0000DC000000}"/>
    <cellStyle name="Valuta 5" xfId="23" xr:uid="{00000000-0005-0000-0000-0000DD000000}"/>
    <cellStyle name="Valuta 5 2" xfId="170" xr:uid="{00000000-0005-0000-0000-0000DE000000}"/>
    <cellStyle name="Valuta 5 3" xfId="193" xr:uid="{00000000-0005-0000-0000-0000DF000000}"/>
    <cellStyle name="Valuta 6" xfId="97" xr:uid="{00000000-0005-0000-0000-0000E0000000}"/>
    <cellStyle name="Valuta 6 2" xfId="206" xr:uid="{00000000-0005-0000-0000-0000E1000000}"/>
    <cellStyle name="Valuta 7" xfId="171" xr:uid="{00000000-0005-0000-0000-0000E2000000}"/>
    <cellStyle name="Valuta 8" xfId="172" xr:uid="{00000000-0005-0000-0000-0000E3000000}"/>
    <cellStyle name="Valuta 9" xfId="31" xr:uid="{00000000-0005-0000-0000-0000E4000000}"/>
    <cellStyle name="Valuta 9 2" xfId="173" xr:uid="{00000000-0005-0000-0000-0000E5000000}"/>
    <cellStyle name="Valuta 9 3" xfId="199" xr:uid="{00000000-0005-0000-0000-0000E6000000}"/>
    <cellStyle name="Vejica 2" xfId="21" xr:uid="{00000000-0005-0000-0000-0000E7000000}"/>
    <cellStyle name="Vejica 2 2" xfId="88" xr:uid="{00000000-0005-0000-0000-0000E8000000}"/>
    <cellStyle name="Vejica 2 3" xfId="174" xr:uid="{00000000-0005-0000-0000-0000E9000000}"/>
    <cellStyle name="Vejica 2 4" xfId="192" xr:uid="{00000000-0005-0000-0000-0000EA000000}"/>
    <cellStyle name="Vnos 2" xfId="77" xr:uid="{00000000-0005-0000-0000-0000EB000000}"/>
    <cellStyle name="Vsota 2" xfId="78" xr:uid="{00000000-0005-0000-0000-0000EC000000}"/>
  </cellStyles>
  <dxfs count="0"/>
  <tableStyles count="0" defaultTableStyle="TableStyleMedium9" defaultPivotStyle="PivotStyleLight16"/>
  <colors>
    <mruColors>
      <color rgb="FFF4FF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9"/>
  <sheetViews>
    <sheetView view="pageBreakPreview" zoomScaleNormal="100" zoomScaleSheetLayoutView="100" workbookViewId="0">
      <selection activeCell="A38" sqref="A38:F38"/>
    </sheetView>
  </sheetViews>
  <sheetFormatPr defaultRowHeight="12.75"/>
  <cols>
    <col min="1" max="1" width="4.42578125" style="1" customWidth="1"/>
    <col min="2" max="2" width="40.7109375" customWidth="1"/>
    <col min="3" max="3" width="5.5703125" style="2" customWidth="1"/>
    <col min="4" max="4" width="7.7109375" style="3" customWidth="1"/>
    <col min="5" max="5" width="14.85546875" bestFit="1" customWidth="1"/>
    <col min="6" max="6" width="15.7109375" customWidth="1"/>
    <col min="7" max="7" width="4.28515625" customWidth="1"/>
    <col min="8" max="8" width="37.7109375" customWidth="1"/>
    <col min="9" max="9" width="19.7109375" customWidth="1"/>
    <col min="10" max="10" width="7.7109375" customWidth="1"/>
    <col min="11" max="11" width="15" customWidth="1"/>
    <col min="12" max="12" width="18.5703125" customWidth="1"/>
  </cols>
  <sheetData>
    <row r="1" spans="1:6" ht="42" customHeight="1">
      <c r="B1" s="537" t="s">
        <v>196</v>
      </c>
      <c r="C1" s="537"/>
      <c r="D1" s="537"/>
      <c r="E1" s="537"/>
      <c r="F1" s="537"/>
    </row>
    <row r="2" spans="1:6" ht="16.5">
      <c r="B2" s="538"/>
      <c r="C2" s="539"/>
      <c r="D2" s="539"/>
      <c r="E2" s="539"/>
      <c r="F2" s="539"/>
    </row>
    <row r="3" spans="1:6" s="58" customFormat="1" ht="22.15" customHeight="1" thickBot="1">
      <c r="A3" s="55"/>
      <c r="B3" s="48" t="s">
        <v>13</v>
      </c>
      <c r="C3" s="56"/>
      <c r="D3" s="57"/>
      <c r="E3" s="48"/>
      <c r="F3" s="48"/>
    </row>
    <row r="4" spans="1:6" s="72" customFormat="1" ht="22.15" customHeight="1" thickBot="1">
      <c r="A4" s="41" t="s">
        <v>110</v>
      </c>
      <c r="B4" s="42" t="s">
        <v>197</v>
      </c>
      <c r="C4" s="59"/>
      <c r="D4" s="60"/>
      <c r="E4" s="42"/>
      <c r="F4" s="36"/>
    </row>
    <row r="5" spans="1:6" s="58" customFormat="1" ht="22.15" customHeight="1">
      <c r="A5" s="61"/>
      <c r="B5" s="75" t="s">
        <v>30</v>
      </c>
      <c r="C5" s="62"/>
      <c r="D5" s="63"/>
      <c r="E5" s="49"/>
      <c r="F5" s="53">
        <f>'kanal F1 in ČK1'!F14</f>
        <v>0</v>
      </c>
    </row>
    <row r="6" spans="1:6" s="58" customFormat="1" ht="22.15" customHeight="1">
      <c r="A6" s="61"/>
      <c r="B6" s="75" t="s">
        <v>31</v>
      </c>
      <c r="C6" s="62"/>
      <c r="D6" s="63"/>
      <c r="E6" s="49"/>
      <c r="F6" s="53">
        <f>'kanal F1 in ČK1'!F39</f>
        <v>0</v>
      </c>
    </row>
    <row r="7" spans="1:6" s="58" customFormat="1" ht="22.15" customHeight="1">
      <c r="A7" s="61"/>
      <c r="B7" s="75" t="s">
        <v>32</v>
      </c>
      <c r="C7" s="62"/>
      <c r="D7" s="63"/>
      <c r="E7" s="49"/>
      <c r="F7" s="53">
        <f>'kanal F1 in ČK1'!F58</f>
        <v>0</v>
      </c>
    </row>
    <row r="8" spans="1:6" s="58" customFormat="1" ht="22.15" customHeight="1" thickBot="1">
      <c r="A8" s="64"/>
      <c r="B8" s="76" t="s">
        <v>33</v>
      </c>
      <c r="C8" s="65"/>
      <c r="D8" s="66"/>
      <c r="E8" s="54"/>
      <c r="F8" s="148">
        <f>'kanal F1 in ČK1'!F74</f>
        <v>0</v>
      </c>
    </row>
    <row r="9" spans="1:6" s="58" customFormat="1" ht="22.15" customHeight="1" thickBot="1">
      <c r="A9" s="28"/>
      <c r="B9" s="29" t="s">
        <v>48</v>
      </c>
      <c r="C9" s="67"/>
      <c r="D9" s="68"/>
      <c r="E9" s="29"/>
      <c r="F9" s="36">
        <f>SUM(F5:F8)</f>
        <v>0</v>
      </c>
    </row>
    <row r="10" spans="1:6" s="48" customFormat="1" ht="22.15" customHeight="1" thickBot="1">
      <c r="A10" s="50"/>
      <c r="B10" s="51"/>
      <c r="C10" s="50"/>
      <c r="D10" s="69"/>
      <c r="E10" s="51"/>
      <c r="F10" s="52"/>
    </row>
    <row r="11" spans="1:6" s="48" customFormat="1" ht="22.15" customHeight="1" thickBot="1">
      <c r="A11" s="41" t="s">
        <v>112</v>
      </c>
      <c r="B11" s="42" t="s">
        <v>198</v>
      </c>
      <c r="C11" s="59"/>
      <c r="D11" s="60"/>
      <c r="E11" s="42"/>
      <c r="F11" s="36"/>
    </row>
    <row r="12" spans="1:6" s="51" customFormat="1" ht="22.15" customHeight="1">
      <c r="A12" s="61"/>
      <c r="B12" s="75" t="s">
        <v>30</v>
      </c>
      <c r="C12" s="62"/>
      <c r="D12" s="63"/>
      <c r="E12" s="49"/>
      <c r="F12" s="53">
        <f>'Črpališče Č1'!F7</f>
        <v>0</v>
      </c>
    </row>
    <row r="13" spans="1:6" s="51" customFormat="1" ht="22.15" customHeight="1">
      <c r="A13" s="61"/>
      <c r="B13" s="75" t="s">
        <v>31</v>
      </c>
      <c r="C13" s="62"/>
      <c r="D13" s="63"/>
      <c r="E13" s="49"/>
      <c r="F13" s="53">
        <f>'Črpališče Č1'!F11</f>
        <v>0</v>
      </c>
    </row>
    <row r="14" spans="1:6" s="51" customFormat="1" ht="22.15" customHeight="1">
      <c r="A14" s="61"/>
      <c r="B14" s="75" t="s">
        <v>113</v>
      </c>
      <c r="C14" s="62"/>
      <c r="D14" s="63"/>
      <c r="E14" s="49"/>
      <c r="F14" s="53">
        <f>'Črpališče Č1'!F17</f>
        <v>0</v>
      </c>
    </row>
    <row r="15" spans="1:6" s="51" customFormat="1" ht="22.15" customHeight="1">
      <c r="A15" s="61"/>
      <c r="B15" s="75" t="s">
        <v>114</v>
      </c>
      <c r="C15" s="62"/>
      <c r="D15" s="63"/>
      <c r="E15" s="49"/>
      <c r="F15" s="53">
        <f>'Črpališče Č1'!F37</f>
        <v>0</v>
      </c>
    </row>
    <row r="16" spans="1:6" s="51" customFormat="1" ht="22.15" customHeight="1">
      <c r="A16" s="61"/>
      <c r="B16" s="75" t="s">
        <v>115</v>
      </c>
      <c r="C16" s="62"/>
      <c r="D16" s="63"/>
      <c r="E16" s="49"/>
      <c r="F16" s="53">
        <f>'Črpališče Č1'!F45</f>
        <v>0</v>
      </c>
    </row>
    <row r="17" spans="1:6" s="51" customFormat="1" ht="22.15" customHeight="1">
      <c r="A17" s="159"/>
      <c r="B17" s="160" t="s">
        <v>136</v>
      </c>
      <c r="C17" s="161"/>
      <c r="D17" s="162"/>
      <c r="E17" s="163"/>
      <c r="F17" s="164">
        <f>SUM(E18:E24)</f>
        <v>0</v>
      </c>
    </row>
    <row r="18" spans="1:6" s="51" customFormat="1" ht="22.15" customHeight="1">
      <c r="A18" s="158"/>
      <c r="B18" s="165" t="s">
        <v>317</v>
      </c>
      <c r="C18" s="167"/>
      <c r="D18" s="167"/>
      <c r="E18" s="169">
        <f>'Črpališče Č1'!F101</f>
        <v>0</v>
      </c>
      <c r="F18" s="74"/>
    </row>
    <row r="19" spans="1:6" s="51" customFormat="1" ht="22.15" customHeight="1">
      <c r="A19" s="73"/>
      <c r="B19" s="166" t="s">
        <v>318</v>
      </c>
      <c r="C19" s="168"/>
      <c r="D19" s="168"/>
      <c r="E19" s="170">
        <f>'Črpališče Č1'!F111</f>
        <v>0</v>
      </c>
      <c r="F19" s="74"/>
    </row>
    <row r="20" spans="1:6" s="51" customFormat="1" ht="22.15" customHeight="1">
      <c r="A20" s="73"/>
      <c r="B20" s="166" t="s">
        <v>319</v>
      </c>
      <c r="C20" s="168"/>
      <c r="D20" s="168"/>
      <c r="E20" s="170">
        <f>'Črpališče Č1'!F140</f>
        <v>0</v>
      </c>
      <c r="F20" s="74"/>
    </row>
    <row r="21" spans="1:6" s="51" customFormat="1" ht="22.15" customHeight="1">
      <c r="A21" s="73"/>
      <c r="B21" s="157" t="s">
        <v>441</v>
      </c>
      <c r="C21" s="157"/>
      <c r="D21" s="157"/>
      <c r="E21" s="170">
        <f>'Črpališče Č1'!F148</f>
        <v>0</v>
      </c>
      <c r="F21" s="74"/>
    </row>
    <row r="22" spans="1:6" s="51" customFormat="1" ht="22.15" customHeight="1">
      <c r="A22" s="73"/>
      <c r="B22" s="157" t="s">
        <v>320</v>
      </c>
      <c r="C22" s="157"/>
      <c r="D22" s="157"/>
      <c r="E22" s="170">
        <f>'Črpališče Č1'!F153</f>
        <v>0</v>
      </c>
      <c r="F22" s="74"/>
    </row>
    <row r="23" spans="1:6" s="51" customFormat="1" ht="22.15" customHeight="1">
      <c r="A23" s="73"/>
      <c r="B23" s="157" t="s">
        <v>321</v>
      </c>
      <c r="C23" s="157"/>
      <c r="D23" s="157"/>
      <c r="E23" s="170">
        <f>'Črpališče Č1'!F161</f>
        <v>0</v>
      </c>
      <c r="F23" s="74"/>
    </row>
    <row r="24" spans="1:6" s="51" customFormat="1" ht="22.15" customHeight="1" thickBot="1">
      <c r="A24" s="73"/>
      <c r="B24" s="157" t="s">
        <v>189</v>
      </c>
      <c r="C24" s="157"/>
      <c r="D24" s="157"/>
      <c r="E24" s="170">
        <f>'Črpališče Č1'!F190</f>
        <v>0</v>
      </c>
      <c r="F24" s="74"/>
    </row>
    <row r="25" spans="1:6" s="51" customFormat="1" ht="22.15" customHeight="1" thickBot="1">
      <c r="A25" s="41"/>
      <c r="B25" s="42" t="s">
        <v>116</v>
      </c>
      <c r="C25" s="59"/>
      <c r="D25" s="60"/>
      <c r="E25" s="42"/>
      <c r="F25" s="36">
        <f>SUM(F12:F24)</f>
        <v>0</v>
      </c>
    </row>
    <row r="26" spans="1:6" s="51" customFormat="1" ht="22.15" customHeight="1" thickBot="1">
      <c r="A26" s="50"/>
      <c r="C26" s="50"/>
      <c r="D26" s="69"/>
      <c r="F26" s="52"/>
    </row>
    <row r="27" spans="1:6" s="51" customFormat="1" ht="22.15" customHeight="1" thickBot="1">
      <c r="A27" s="41"/>
      <c r="B27" s="42" t="s">
        <v>192</v>
      </c>
      <c r="C27" s="59"/>
      <c r="D27" s="60"/>
      <c r="E27" s="42"/>
      <c r="F27" s="36">
        <f>F9+F25</f>
        <v>0</v>
      </c>
    </row>
    <row r="28" spans="1:6" s="72" customFormat="1" ht="22.15" customHeight="1" thickBot="1">
      <c r="A28" s="30"/>
      <c r="B28" s="31" t="s">
        <v>59</v>
      </c>
      <c r="C28" s="70"/>
      <c r="D28" s="71"/>
      <c r="E28" s="31"/>
      <c r="F28" s="32">
        <f>F27*0.1</f>
        <v>0</v>
      </c>
    </row>
    <row r="29" spans="1:6" s="58" customFormat="1" ht="22.15" customHeight="1" thickBot="1">
      <c r="A29" s="8"/>
      <c r="B29" s="13" t="s">
        <v>191</v>
      </c>
      <c r="C29" s="11"/>
      <c r="D29" s="12"/>
      <c r="E29" s="7"/>
      <c r="F29" s="23">
        <f>F27+F28</f>
        <v>0</v>
      </c>
    </row>
    <row r="30" spans="1:6" s="58" customFormat="1" ht="22.15" customHeight="1" thickBot="1">
      <c r="A30" s="14"/>
      <c r="B30" s="15" t="s">
        <v>14</v>
      </c>
      <c r="C30" s="16"/>
      <c r="D30" s="17"/>
      <c r="E30" s="18"/>
      <c r="F30" s="24">
        <f>F29*0.22</f>
        <v>0</v>
      </c>
    </row>
    <row r="31" spans="1:6" s="58" customFormat="1" ht="22.15" customHeight="1" thickTop="1" thickBot="1">
      <c r="A31" s="9"/>
      <c r="B31" s="19" t="s">
        <v>23</v>
      </c>
      <c r="C31" s="20"/>
      <c r="D31" s="21"/>
      <c r="E31" s="22"/>
      <c r="F31" s="25">
        <f>F29*1.22</f>
        <v>0</v>
      </c>
    </row>
    <row r="32" spans="1:6" s="4" customFormat="1" ht="15.75" thickTop="1">
      <c r="A32" s="37"/>
      <c r="B32" s="43"/>
      <c r="C32" s="39"/>
      <c r="D32" s="40"/>
      <c r="E32" s="38"/>
      <c r="F32" s="44"/>
    </row>
    <row r="33" spans="1:6" s="26" customFormat="1">
      <c r="A33" s="5"/>
      <c r="B33" s="10"/>
      <c r="C33" s="27"/>
      <c r="D33" s="6"/>
    </row>
    <row r="34" spans="1:6" s="4" customFormat="1" ht="48.75" customHeight="1">
      <c r="A34" s="540" t="s">
        <v>16</v>
      </c>
      <c r="B34" s="541"/>
      <c r="C34" s="541"/>
      <c r="D34" s="541"/>
      <c r="E34" s="541"/>
      <c r="F34" s="542"/>
    </row>
    <row r="35" spans="1:6" s="4" customFormat="1" ht="48.75" customHeight="1">
      <c r="A35" s="534" t="s">
        <v>17</v>
      </c>
      <c r="B35" s="535"/>
      <c r="C35" s="535"/>
      <c r="D35" s="535"/>
      <c r="E35" s="535"/>
      <c r="F35" s="536"/>
    </row>
    <row r="36" spans="1:6" ht="167.25" customHeight="1">
      <c r="A36" s="534" t="s">
        <v>18</v>
      </c>
      <c r="B36" s="535"/>
      <c r="C36" s="535"/>
      <c r="D36" s="535"/>
      <c r="E36" s="535"/>
      <c r="F36" s="536"/>
    </row>
    <row r="37" spans="1:6" s="26" customFormat="1" ht="48" customHeight="1">
      <c r="A37" s="534" t="s">
        <v>463</v>
      </c>
      <c r="B37" s="535"/>
      <c r="C37" s="535"/>
      <c r="D37" s="535"/>
      <c r="E37" s="535"/>
      <c r="F37" s="536"/>
    </row>
    <row r="38" spans="1:6" s="26" customFormat="1" ht="39" customHeight="1">
      <c r="A38" s="534" t="s">
        <v>464</v>
      </c>
      <c r="B38" s="535"/>
      <c r="C38" s="535"/>
      <c r="D38" s="535"/>
      <c r="E38" s="535"/>
      <c r="F38" s="536"/>
    </row>
    <row r="39" spans="1:6" ht="37.5" customHeight="1">
      <c r="A39" s="534" t="s">
        <v>19</v>
      </c>
      <c r="B39" s="535"/>
      <c r="C39" s="535"/>
      <c r="D39" s="535"/>
      <c r="E39" s="535"/>
      <c r="F39" s="536"/>
    </row>
  </sheetData>
  <sheetProtection algorithmName="SHA-512" hashValue="jSWGR1VmcV+sA4ZAIUB+u3/L36bNmfFAjb/tLtjFjOkS2ydTiHHY0lYfXH+wrFcW7R1Z7TkaIlSnNXsIPu/t6A==" saltValue="NWY/QXJvVQSl01ft3xNoIQ==" spinCount="100000" sheet="1" objects="1" scenarios="1"/>
  <mergeCells count="8">
    <mergeCell ref="A39:F39"/>
    <mergeCell ref="B1:F1"/>
    <mergeCell ref="B2:F2"/>
    <mergeCell ref="A34:F34"/>
    <mergeCell ref="A35:F35"/>
    <mergeCell ref="A36:F36"/>
    <mergeCell ref="A37:F37"/>
    <mergeCell ref="A38:F38"/>
  </mergeCells>
  <phoneticPr fontId="0" type="noConversion"/>
  <pageMargins left="0.7" right="0.7" top="0.75" bottom="0.75" header="0.3" footer="0.3"/>
  <pageSetup paperSize="9" orientation="portrait" r:id="rId1"/>
  <headerFooter alignWithMargins="0">
    <oddHeader xml:space="preserve">&amp;R&amp;8
</oddHeader>
    <oddFooter>&amp;C&amp;8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3"/>
  <sheetViews>
    <sheetView tabSelected="1" view="pageBreakPreview" zoomScaleNormal="100" zoomScaleSheetLayoutView="100" workbookViewId="0">
      <pane ySplit="1" topLeftCell="A11" activePane="bottomLeft" state="frozen"/>
      <selection pane="bottomLeft" activeCell="E13" sqref="E13"/>
    </sheetView>
  </sheetViews>
  <sheetFormatPr defaultColWidth="9.140625" defaultRowHeight="14.25"/>
  <cols>
    <col min="1" max="1" width="6.42578125" style="83" customWidth="1"/>
    <col min="2" max="2" width="41.7109375" style="142" customWidth="1"/>
    <col min="3" max="3" width="6.5703125" style="86" bestFit="1" customWidth="1"/>
    <col min="4" max="4" width="8.140625" style="87" customWidth="1"/>
    <col min="5" max="5" width="12.42578125" style="177" customWidth="1"/>
    <col min="6" max="6" width="13.140625" style="115" customWidth="1"/>
    <col min="7" max="7" width="9.140625" style="221"/>
    <col min="8" max="16384" width="9.140625" style="222"/>
  </cols>
  <sheetData>
    <row r="1" spans="1:7" ht="26.25" thickBot="1">
      <c r="A1" s="35" t="s">
        <v>0</v>
      </c>
      <c r="B1" s="128" t="s">
        <v>1</v>
      </c>
      <c r="C1" s="33" t="s">
        <v>2</v>
      </c>
      <c r="D1" s="34" t="s">
        <v>3</v>
      </c>
      <c r="E1" s="242" t="s">
        <v>4</v>
      </c>
      <c r="F1" s="116" t="s">
        <v>5</v>
      </c>
    </row>
    <row r="2" spans="1:7" s="224" customFormat="1" ht="15" thickBot="1">
      <c r="A2" s="174"/>
      <c r="B2" s="171"/>
      <c r="C2" s="172"/>
      <c r="D2" s="173"/>
      <c r="E2" s="178"/>
      <c r="F2" s="175"/>
      <c r="G2" s="223"/>
    </row>
    <row r="3" spans="1:7" ht="19.899999999999999" customHeight="1" thickBot="1">
      <c r="A3" s="77"/>
      <c r="B3" s="204" t="s">
        <v>29</v>
      </c>
      <c r="C3" s="205"/>
      <c r="D3" s="206"/>
      <c r="E3" s="207"/>
      <c r="F3" s="208"/>
    </row>
    <row r="4" spans="1:7" ht="178.5">
      <c r="A4" s="200" t="s">
        <v>60</v>
      </c>
      <c r="B4" s="129" t="s">
        <v>199</v>
      </c>
      <c r="C4" s="88" t="s">
        <v>7</v>
      </c>
      <c r="D4" s="89">
        <v>1</v>
      </c>
      <c r="E4" s="526"/>
      <c r="F4" s="117">
        <f>D4*E4</f>
        <v>0</v>
      </c>
    </row>
    <row r="5" spans="1:7" ht="127.5">
      <c r="A5" s="201" t="s">
        <v>67</v>
      </c>
      <c r="B5" s="84" t="s">
        <v>200</v>
      </c>
      <c r="C5" s="90" t="s">
        <v>7</v>
      </c>
      <c r="D5" s="91">
        <v>1</v>
      </c>
      <c r="E5" s="527"/>
      <c r="F5" s="118">
        <f>D5*E5</f>
        <v>0</v>
      </c>
    </row>
    <row r="6" spans="1:7" ht="89.25">
      <c r="A6" s="200" t="s">
        <v>66</v>
      </c>
      <c r="B6" s="84" t="s">
        <v>201</v>
      </c>
      <c r="C6" s="90" t="s">
        <v>7</v>
      </c>
      <c r="D6" s="91">
        <v>1</v>
      </c>
      <c r="E6" s="527"/>
      <c r="F6" s="118">
        <f t="shared" ref="F6:F10" si="0">D6*E6</f>
        <v>0</v>
      </c>
    </row>
    <row r="7" spans="1:7" ht="38.25">
      <c r="A7" s="201" t="s">
        <v>65</v>
      </c>
      <c r="B7" s="84" t="s">
        <v>55</v>
      </c>
      <c r="C7" s="153" t="s">
        <v>6</v>
      </c>
      <c r="D7" s="152">
        <v>1</v>
      </c>
      <c r="E7" s="528"/>
      <c r="F7" s="192">
        <f t="shared" si="0"/>
        <v>0</v>
      </c>
    </row>
    <row r="8" spans="1:7" ht="25.5">
      <c r="A8" s="200" t="s">
        <v>64</v>
      </c>
      <c r="B8" s="84" t="s">
        <v>44</v>
      </c>
      <c r="C8" s="90" t="s">
        <v>9</v>
      </c>
      <c r="D8" s="91">
        <v>264.83999999999997</v>
      </c>
      <c r="E8" s="527"/>
      <c r="F8" s="118">
        <f t="shared" si="0"/>
        <v>0</v>
      </c>
    </row>
    <row r="9" spans="1:7" ht="25.5">
      <c r="A9" s="201" t="s">
        <v>63</v>
      </c>
      <c r="B9" s="130" t="s">
        <v>24</v>
      </c>
      <c r="C9" s="90" t="s">
        <v>6</v>
      </c>
      <c r="D9" s="91">
        <v>15</v>
      </c>
      <c r="E9" s="527"/>
      <c r="F9" s="118">
        <f t="shared" si="0"/>
        <v>0</v>
      </c>
    </row>
    <row r="10" spans="1:7" ht="38.25">
      <c r="A10" s="201" t="s">
        <v>62</v>
      </c>
      <c r="B10" s="85" t="s">
        <v>45</v>
      </c>
      <c r="C10" s="90" t="s">
        <v>9</v>
      </c>
      <c r="D10" s="91">
        <v>170</v>
      </c>
      <c r="E10" s="527"/>
      <c r="F10" s="118">
        <f t="shared" si="0"/>
        <v>0</v>
      </c>
    </row>
    <row r="11" spans="1:7" ht="38.25">
      <c r="A11" s="201" t="s">
        <v>61</v>
      </c>
      <c r="B11" s="84" t="s">
        <v>51</v>
      </c>
      <c r="C11" s="93" t="s">
        <v>47</v>
      </c>
      <c r="D11" s="91">
        <v>469</v>
      </c>
      <c r="E11" s="527"/>
      <c r="F11" s="118">
        <f>D11*E11</f>
        <v>0</v>
      </c>
    </row>
    <row r="12" spans="1:7" ht="38.25">
      <c r="A12" s="201" t="s">
        <v>205</v>
      </c>
      <c r="B12" s="193" t="s">
        <v>203</v>
      </c>
      <c r="C12" s="90" t="s">
        <v>9</v>
      </c>
      <c r="D12" s="91">
        <v>5</v>
      </c>
      <c r="E12" s="527"/>
      <c r="F12" s="118">
        <f>D12*E12</f>
        <v>0</v>
      </c>
    </row>
    <row r="13" spans="1:7" ht="51.75" thickBot="1">
      <c r="A13" s="202" t="s">
        <v>206</v>
      </c>
      <c r="B13" s="209" t="s">
        <v>204</v>
      </c>
      <c r="C13" s="210" t="s">
        <v>6</v>
      </c>
      <c r="D13" s="211">
        <v>1</v>
      </c>
      <c r="E13" s="529"/>
      <c r="F13" s="212">
        <f>D13*E13</f>
        <v>0</v>
      </c>
    </row>
    <row r="14" spans="1:7" ht="19.899999999999999" customHeight="1" thickBot="1">
      <c r="A14" s="215" t="s">
        <v>34</v>
      </c>
      <c r="B14" s="216" t="s">
        <v>12</v>
      </c>
      <c r="C14" s="217"/>
      <c r="D14" s="218"/>
      <c r="E14" s="219"/>
      <c r="F14" s="220">
        <f>SUM(F4:F12)</f>
        <v>0</v>
      </c>
    </row>
    <row r="15" spans="1:7" ht="15" thickBot="1">
      <c r="A15" s="213"/>
      <c r="B15" s="136"/>
      <c r="C15" s="102"/>
      <c r="D15" s="103"/>
      <c r="E15" s="185"/>
      <c r="F15" s="214"/>
    </row>
    <row r="16" spans="1:7" ht="19.899999999999999" customHeight="1" thickBot="1">
      <c r="A16" s="80"/>
      <c r="B16" s="132" t="s">
        <v>35</v>
      </c>
      <c r="C16" s="96"/>
      <c r="D16" s="97"/>
      <c r="E16" s="182"/>
      <c r="F16" s="120"/>
    </row>
    <row r="17" spans="1:6" ht="63.75">
      <c r="A17" s="81"/>
      <c r="B17" s="133" t="s">
        <v>50</v>
      </c>
      <c r="C17" s="98"/>
      <c r="D17" s="99"/>
      <c r="E17" s="183"/>
      <c r="F17" s="121"/>
    </row>
    <row r="18" spans="1:6" ht="51">
      <c r="A18" s="78"/>
      <c r="B18" s="134" t="s">
        <v>21</v>
      </c>
      <c r="C18" s="90"/>
      <c r="D18" s="92"/>
      <c r="E18" s="180"/>
      <c r="F18" s="118"/>
    </row>
    <row r="19" spans="1:6" ht="63.75">
      <c r="A19" s="78"/>
      <c r="B19" s="134" t="s">
        <v>109</v>
      </c>
      <c r="C19" s="90"/>
      <c r="D19" s="92"/>
      <c r="E19" s="180"/>
      <c r="F19" s="118"/>
    </row>
    <row r="20" spans="1:6" ht="38.25">
      <c r="A20" s="200" t="s">
        <v>69</v>
      </c>
      <c r="B20" s="225" t="s">
        <v>52</v>
      </c>
      <c r="C20" s="90" t="s">
        <v>46</v>
      </c>
      <c r="D20" s="91">
        <v>10</v>
      </c>
      <c r="E20" s="527"/>
      <c r="F20" s="118">
        <f>D20*E20</f>
        <v>0</v>
      </c>
    </row>
    <row r="21" spans="1:6" ht="38.25">
      <c r="A21" s="201" t="s">
        <v>70</v>
      </c>
      <c r="B21" s="226" t="s">
        <v>193</v>
      </c>
      <c r="C21" s="90" t="s">
        <v>46</v>
      </c>
      <c r="D21" s="91">
        <v>234.5</v>
      </c>
      <c r="E21" s="527"/>
      <c r="F21" s="118">
        <f t="shared" ref="F21:F38" si="1">D21*E21</f>
        <v>0</v>
      </c>
    </row>
    <row r="22" spans="1:6" ht="51">
      <c r="A22" s="201" t="s">
        <v>71</v>
      </c>
      <c r="B22" s="226" t="s">
        <v>194</v>
      </c>
      <c r="C22" s="90"/>
      <c r="D22" s="92"/>
      <c r="E22" s="180"/>
      <c r="F22" s="118"/>
    </row>
    <row r="23" spans="1:6">
      <c r="A23" s="200"/>
      <c r="B23" s="225" t="s">
        <v>207</v>
      </c>
      <c r="C23" s="90" t="s">
        <v>46</v>
      </c>
      <c r="D23" s="91">
        <v>662.1</v>
      </c>
      <c r="E23" s="527"/>
      <c r="F23" s="118">
        <f t="shared" si="1"/>
        <v>0</v>
      </c>
    </row>
    <row r="24" spans="1:6" ht="38.25">
      <c r="A24" s="201" t="s">
        <v>72</v>
      </c>
      <c r="B24" s="225" t="s">
        <v>202</v>
      </c>
      <c r="C24" s="90" t="s">
        <v>46</v>
      </c>
      <c r="D24" s="227">
        <v>16</v>
      </c>
      <c r="E24" s="530"/>
      <c r="F24" s="228">
        <f>D24*E24</f>
        <v>0</v>
      </c>
    </row>
    <row r="25" spans="1:6" ht="38.25">
      <c r="A25" s="200" t="s">
        <v>73</v>
      </c>
      <c r="B25" s="229" t="s">
        <v>25</v>
      </c>
      <c r="C25" s="93" t="s">
        <v>47</v>
      </c>
      <c r="D25" s="91">
        <v>550</v>
      </c>
      <c r="E25" s="527"/>
      <c r="F25" s="118">
        <f t="shared" si="1"/>
        <v>0</v>
      </c>
    </row>
    <row r="26" spans="1:6" ht="76.5">
      <c r="A26" s="201" t="s">
        <v>74</v>
      </c>
      <c r="B26" s="225" t="s">
        <v>218</v>
      </c>
      <c r="C26" s="90" t="s">
        <v>6</v>
      </c>
      <c r="D26" s="91">
        <v>24</v>
      </c>
      <c r="E26" s="527"/>
      <c r="F26" s="118">
        <f t="shared" si="1"/>
        <v>0</v>
      </c>
    </row>
    <row r="27" spans="1:6" ht="38.25">
      <c r="A27" s="200" t="s">
        <v>75</v>
      </c>
      <c r="B27" s="225" t="s">
        <v>43</v>
      </c>
      <c r="C27" s="93" t="s">
        <v>47</v>
      </c>
      <c r="D27" s="91">
        <v>229.92</v>
      </c>
      <c r="E27" s="527"/>
      <c r="F27" s="118">
        <f t="shared" si="1"/>
        <v>0</v>
      </c>
    </row>
    <row r="28" spans="1:6" ht="51">
      <c r="A28" s="201" t="s">
        <v>76</v>
      </c>
      <c r="B28" s="193" t="s">
        <v>108</v>
      </c>
      <c r="C28" s="90" t="s">
        <v>46</v>
      </c>
      <c r="D28" s="91">
        <v>42.25</v>
      </c>
      <c r="E28" s="527"/>
      <c r="F28" s="118">
        <f t="shared" si="1"/>
        <v>0</v>
      </c>
    </row>
    <row r="29" spans="1:6" ht="63.75">
      <c r="A29" s="200" t="s">
        <v>77</v>
      </c>
      <c r="B29" s="226" t="s">
        <v>447</v>
      </c>
      <c r="C29" s="90" t="s">
        <v>46</v>
      </c>
      <c r="D29" s="91">
        <v>126.75</v>
      </c>
      <c r="E29" s="527"/>
      <c r="F29" s="118">
        <f t="shared" si="1"/>
        <v>0</v>
      </c>
    </row>
    <row r="30" spans="1:6" ht="102">
      <c r="A30" s="201" t="s">
        <v>78</v>
      </c>
      <c r="B30" s="225" t="s">
        <v>106</v>
      </c>
      <c r="C30" s="90" t="s">
        <v>46</v>
      </c>
      <c r="D30" s="91">
        <v>509.1</v>
      </c>
      <c r="E30" s="527"/>
      <c r="F30" s="118">
        <f t="shared" si="1"/>
        <v>0</v>
      </c>
    </row>
    <row r="31" spans="1:6" ht="51">
      <c r="A31" s="200" t="s">
        <v>79</v>
      </c>
      <c r="B31" s="230" t="s">
        <v>210</v>
      </c>
      <c r="C31" s="90" t="s">
        <v>46</v>
      </c>
      <c r="D31" s="91">
        <v>140.69999999999999</v>
      </c>
      <c r="E31" s="527"/>
      <c r="F31" s="118">
        <f t="shared" si="1"/>
        <v>0</v>
      </c>
    </row>
    <row r="32" spans="1:6" ht="38.25">
      <c r="A32" s="201" t="s">
        <v>80</v>
      </c>
      <c r="B32" s="230" t="s">
        <v>211</v>
      </c>
      <c r="C32" s="90" t="s">
        <v>46</v>
      </c>
      <c r="D32" s="91">
        <v>93.8</v>
      </c>
      <c r="E32" s="527"/>
      <c r="F32" s="118">
        <f t="shared" si="1"/>
        <v>0</v>
      </c>
    </row>
    <row r="33" spans="1:6" ht="38.25">
      <c r="A33" s="200" t="s">
        <v>81</v>
      </c>
      <c r="B33" s="229" t="s">
        <v>209</v>
      </c>
      <c r="C33" s="90" t="s">
        <v>9</v>
      </c>
      <c r="D33" s="91">
        <v>155</v>
      </c>
      <c r="E33" s="527"/>
      <c r="F33" s="118">
        <f t="shared" si="1"/>
        <v>0</v>
      </c>
    </row>
    <row r="34" spans="1:6" ht="38.25">
      <c r="A34" s="201" t="s">
        <v>86</v>
      </c>
      <c r="B34" s="229" t="s">
        <v>53</v>
      </c>
      <c r="C34" s="90" t="s">
        <v>46</v>
      </c>
      <c r="D34" s="91">
        <v>392.7</v>
      </c>
      <c r="E34" s="527"/>
      <c r="F34" s="118">
        <f t="shared" si="1"/>
        <v>0</v>
      </c>
    </row>
    <row r="35" spans="1:6" ht="63.75">
      <c r="A35" s="200" t="s">
        <v>85</v>
      </c>
      <c r="B35" s="225" t="s">
        <v>104</v>
      </c>
      <c r="C35" s="93" t="s">
        <v>47</v>
      </c>
      <c r="D35" s="91">
        <v>387.5</v>
      </c>
      <c r="E35" s="527"/>
      <c r="F35" s="118">
        <f t="shared" si="1"/>
        <v>0</v>
      </c>
    </row>
    <row r="36" spans="1:6" ht="25.5">
      <c r="A36" s="201" t="s">
        <v>84</v>
      </c>
      <c r="B36" s="225" t="s">
        <v>105</v>
      </c>
      <c r="C36" s="93" t="s">
        <v>9</v>
      </c>
      <c r="D36" s="91">
        <v>155</v>
      </c>
      <c r="E36" s="527"/>
      <c r="F36" s="118">
        <f t="shared" si="1"/>
        <v>0</v>
      </c>
    </row>
    <row r="37" spans="1:6" ht="38.25">
      <c r="A37" s="200" t="s">
        <v>83</v>
      </c>
      <c r="B37" s="193" t="s">
        <v>56</v>
      </c>
      <c r="C37" s="93" t="s">
        <v>46</v>
      </c>
      <c r="D37" s="91">
        <v>10</v>
      </c>
      <c r="E37" s="527"/>
      <c r="F37" s="118">
        <f t="shared" si="1"/>
        <v>0</v>
      </c>
    </row>
    <row r="38" spans="1:6" ht="26.25" thickBot="1">
      <c r="A38" s="201" t="s">
        <v>82</v>
      </c>
      <c r="B38" s="193" t="s">
        <v>68</v>
      </c>
      <c r="C38" s="93" t="s">
        <v>47</v>
      </c>
      <c r="D38" s="91">
        <v>150</v>
      </c>
      <c r="E38" s="527"/>
      <c r="F38" s="118">
        <f t="shared" si="1"/>
        <v>0</v>
      </c>
    </row>
    <row r="39" spans="1:6" ht="19.899999999999999" customHeight="1" thickBot="1">
      <c r="A39" s="47" t="s">
        <v>36</v>
      </c>
      <c r="B39" s="135" t="s">
        <v>11</v>
      </c>
      <c r="C39" s="100"/>
      <c r="D39" s="101"/>
      <c r="E39" s="184"/>
      <c r="F39" s="122">
        <f>SUM(F20:F38)</f>
        <v>0</v>
      </c>
    </row>
    <row r="40" spans="1:6" ht="15" thickBot="1">
      <c r="A40" s="79"/>
      <c r="B40" s="136"/>
      <c r="C40" s="102"/>
      <c r="D40" s="103"/>
      <c r="E40" s="185"/>
      <c r="F40" s="119"/>
    </row>
    <row r="41" spans="1:6" ht="19.899999999999999" customHeight="1" thickBot="1">
      <c r="A41" s="82"/>
      <c r="B41" s="137" t="s">
        <v>37</v>
      </c>
      <c r="C41" s="104"/>
      <c r="D41" s="105"/>
      <c r="E41" s="186"/>
      <c r="F41" s="123"/>
    </row>
    <row r="42" spans="1:6" ht="76.5">
      <c r="A42" s="81"/>
      <c r="B42" s="138" t="s">
        <v>20</v>
      </c>
      <c r="C42" s="88"/>
      <c r="D42" s="106"/>
      <c r="E42" s="179"/>
      <c r="F42" s="117"/>
    </row>
    <row r="43" spans="1:6" ht="76.5">
      <c r="A43" s="201" t="s">
        <v>87</v>
      </c>
      <c r="B43" s="229" t="s">
        <v>214</v>
      </c>
      <c r="C43" s="90" t="s">
        <v>9</v>
      </c>
      <c r="D43" s="91">
        <v>110.32</v>
      </c>
      <c r="E43" s="531"/>
      <c r="F43" s="124">
        <f>D43*E43</f>
        <v>0</v>
      </c>
    </row>
    <row r="44" spans="1:6" ht="76.5">
      <c r="A44" s="201" t="s">
        <v>88</v>
      </c>
      <c r="B44" s="84" t="s">
        <v>215</v>
      </c>
      <c r="C44" s="90" t="s">
        <v>9</v>
      </c>
      <c r="D44" s="91">
        <v>154.52000000000001</v>
      </c>
      <c r="E44" s="531"/>
      <c r="F44" s="124">
        <f>D44*E44</f>
        <v>0</v>
      </c>
    </row>
    <row r="45" spans="1:6" ht="38.25">
      <c r="A45" s="231" t="s">
        <v>89</v>
      </c>
      <c r="B45" s="203" t="s">
        <v>456</v>
      </c>
      <c r="C45" s="90" t="s">
        <v>6</v>
      </c>
      <c r="D45" s="232">
        <v>2</v>
      </c>
      <c r="E45" s="532"/>
      <c r="F45" s="233">
        <f t="shared" ref="F45" si="2">D45*E45</f>
        <v>0</v>
      </c>
    </row>
    <row r="46" spans="1:6" ht="216.75">
      <c r="A46" s="201" t="s">
        <v>90</v>
      </c>
      <c r="B46" s="225" t="s">
        <v>111</v>
      </c>
      <c r="C46" s="90"/>
      <c r="D46" s="91"/>
      <c r="E46" s="187"/>
      <c r="F46" s="124"/>
    </row>
    <row r="47" spans="1:6">
      <c r="A47" s="201"/>
      <c r="B47" s="234" t="s">
        <v>26</v>
      </c>
      <c r="C47" s="90" t="s">
        <v>6</v>
      </c>
      <c r="D47" s="91">
        <v>3</v>
      </c>
      <c r="E47" s="531"/>
      <c r="F47" s="124">
        <f t="shared" ref="F47:F57" si="3">D47*E47</f>
        <v>0</v>
      </c>
    </row>
    <row r="48" spans="1:6">
      <c r="A48" s="201"/>
      <c r="B48" s="234" t="s">
        <v>27</v>
      </c>
      <c r="C48" s="90" t="s">
        <v>6</v>
      </c>
      <c r="D48" s="91">
        <v>2</v>
      </c>
      <c r="E48" s="531"/>
      <c r="F48" s="124">
        <f t="shared" si="3"/>
        <v>0</v>
      </c>
    </row>
    <row r="49" spans="1:6" ht="51">
      <c r="A49" s="201" t="s">
        <v>91</v>
      </c>
      <c r="B49" s="229" t="s">
        <v>216</v>
      </c>
      <c r="C49" s="90" t="s">
        <v>6</v>
      </c>
      <c r="D49" s="91">
        <v>1</v>
      </c>
      <c r="E49" s="531"/>
      <c r="F49" s="124">
        <f t="shared" si="3"/>
        <v>0</v>
      </c>
    </row>
    <row r="50" spans="1:6" ht="38.25">
      <c r="A50" s="201" t="s">
        <v>92</v>
      </c>
      <c r="B50" s="229" t="s">
        <v>217</v>
      </c>
      <c r="C50" s="90" t="s">
        <v>6</v>
      </c>
      <c r="D50" s="91">
        <v>1</v>
      </c>
      <c r="E50" s="531"/>
      <c r="F50" s="124">
        <f t="shared" ref="F50" si="4">D50*E50</f>
        <v>0</v>
      </c>
    </row>
    <row r="51" spans="1:6" ht="280.5">
      <c r="A51" s="201" t="s">
        <v>93</v>
      </c>
      <c r="B51" s="235" t="s">
        <v>220</v>
      </c>
      <c r="C51" s="90" t="s">
        <v>219</v>
      </c>
      <c r="D51" s="91">
        <v>1</v>
      </c>
      <c r="E51" s="531"/>
      <c r="F51" s="124">
        <f t="shared" ref="F51" si="5">D51*E51</f>
        <v>0</v>
      </c>
    </row>
    <row r="52" spans="1:6" ht="280.5">
      <c r="A52" s="201" t="s">
        <v>222</v>
      </c>
      <c r="B52" s="235" t="s">
        <v>221</v>
      </c>
      <c r="C52" s="236"/>
      <c r="D52" s="91">
        <v>1</v>
      </c>
      <c r="E52" s="531"/>
      <c r="F52" s="124">
        <f t="shared" ref="F52" si="6">D52*E52</f>
        <v>0</v>
      </c>
    </row>
    <row r="53" spans="1:6" ht="102">
      <c r="A53" s="201" t="s">
        <v>223</v>
      </c>
      <c r="B53" s="225" t="s">
        <v>195</v>
      </c>
      <c r="C53" s="90" t="s">
        <v>6</v>
      </c>
      <c r="D53" s="91">
        <v>8</v>
      </c>
      <c r="E53" s="531"/>
      <c r="F53" s="124">
        <f t="shared" si="3"/>
        <v>0</v>
      </c>
    </row>
    <row r="54" spans="1:6" ht="51">
      <c r="A54" s="201" t="s">
        <v>224</v>
      </c>
      <c r="B54" s="225" t="s">
        <v>57</v>
      </c>
      <c r="C54" s="90" t="s">
        <v>6</v>
      </c>
      <c r="D54" s="91">
        <v>8</v>
      </c>
      <c r="E54" s="531"/>
      <c r="F54" s="124">
        <f t="shared" si="3"/>
        <v>0</v>
      </c>
    </row>
    <row r="55" spans="1:6" ht="51">
      <c r="A55" s="201" t="s">
        <v>225</v>
      </c>
      <c r="B55" s="237" t="s">
        <v>107</v>
      </c>
      <c r="C55" s="90" t="s">
        <v>6</v>
      </c>
      <c r="D55" s="107">
        <v>8</v>
      </c>
      <c r="E55" s="531"/>
      <c r="F55" s="124">
        <f t="shared" si="3"/>
        <v>0</v>
      </c>
    </row>
    <row r="56" spans="1:6" ht="102">
      <c r="A56" s="201" t="s">
        <v>226</v>
      </c>
      <c r="B56" s="225" t="s">
        <v>54</v>
      </c>
      <c r="C56" s="90" t="s">
        <v>9</v>
      </c>
      <c r="D56" s="91">
        <v>40</v>
      </c>
      <c r="E56" s="531"/>
      <c r="F56" s="124">
        <f t="shared" ref="F56" si="7">D56*E56</f>
        <v>0</v>
      </c>
    </row>
    <row r="57" spans="1:6" ht="15" thickBot="1">
      <c r="A57" s="201" t="s">
        <v>457</v>
      </c>
      <c r="B57" s="225" t="s">
        <v>208</v>
      </c>
      <c r="C57" s="90" t="s">
        <v>9</v>
      </c>
      <c r="D57" s="91">
        <v>155</v>
      </c>
      <c r="E57" s="531"/>
      <c r="F57" s="124">
        <f t="shared" si="3"/>
        <v>0</v>
      </c>
    </row>
    <row r="58" spans="1:6" ht="19.899999999999999" customHeight="1" thickBot="1">
      <c r="A58" s="46" t="s">
        <v>38</v>
      </c>
      <c r="B58" s="139" t="s">
        <v>22</v>
      </c>
      <c r="C58" s="108"/>
      <c r="D58" s="109"/>
      <c r="E58" s="188"/>
      <c r="F58" s="125">
        <f>SUM(F43:F57)</f>
        <v>0</v>
      </c>
    </row>
    <row r="59" spans="1:6" ht="15" thickBot="1">
      <c r="A59" s="79"/>
      <c r="B59" s="131"/>
      <c r="C59" s="94"/>
      <c r="D59" s="95"/>
      <c r="E59" s="181"/>
      <c r="F59" s="119"/>
    </row>
    <row r="60" spans="1:6" ht="19.899999999999999" customHeight="1" thickBot="1">
      <c r="A60" s="80"/>
      <c r="B60" s="140" t="s">
        <v>39</v>
      </c>
      <c r="C60" s="110"/>
      <c r="D60" s="111"/>
      <c r="E60" s="189"/>
      <c r="F60" s="126"/>
    </row>
    <row r="61" spans="1:6" ht="76.5">
      <c r="A61" s="78"/>
      <c r="B61" s="133" t="s">
        <v>8</v>
      </c>
      <c r="C61" s="98"/>
      <c r="D61" s="99"/>
      <c r="E61" s="183"/>
      <c r="F61" s="121"/>
    </row>
    <row r="62" spans="1:6" ht="25.5">
      <c r="A62" s="201" t="s">
        <v>94</v>
      </c>
      <c r="B62" s="225" t="s">
        <v>41</v>
      </c>
      <c r="C62" s="90" t="s">
        <v>15</v>
      </c>
      <c r="D62" s="91">
        <v>8</v>
      </c>
      <c r="E62" s="533"/>
      <c r="F62" s="118">
        <f>D62*E62</f>
        <v>0</v>
      </c>
    </row>
    <row r="63" spans="1:6" ht="25.5">
      <c r="A63" s="201" t="s">
        <v>95</v>
      </c>
      <c r="B63" s="225" t="s">
        <v>58</v>
      </c>
      <c r="C63" s="90" t="s">
        <v>28</v>
      </c>
      <c r="D63" s="91">
        <v>16</v>
      </c>
      <c r="E63" s="533"/>
      <c r="F63" s="118">
        <f t="shared" ref="F63:F73" si="8">D63*E63</f>
        <v>0</v>
      </c>
    </row>
    <row r="64" spans="1:6" ht="25.5">
      <c r="A64" s="201" t="s">
        <v>96</v>
      </c>
      <c r="B64" s="238" t="s">
        <v>42</v>
      </c>
      <c r="C64" s="176" t="s">
        <v>9</v>
      </c>
      <c r="D64" s="155">
        <v>264.83999999999997</v>
      </c>
      <c r="E64" s="533"/>
      <c r="F64" s="118">
        <f t="shared" si="8"/>
        <v>0</v>
      </c>
    </row>
    <row r="65" spans="1:6" ht="25.5">
      <c r="A65" s="201" t="s">
        <v>97</v>
      </c>
      <c r="B65" s="239" t="s">
        <v>449</v>
      </c>
      <c r="C65" s="153" t="s">
        <v>448</v>
      </c>
      <c r="D65" s="154">
        <v>469</v>
      </c>
      <c r="E65" s="533"/>
      <c r="F65" s="118">
        <f t="shared" si="8"/>
        <v>0</v>
      </c>
    </row>
    <row r="66" spans="1:6" ht="25.5">
      <c r="A66" s="201" t="s">
        <v>98</v>
      </c>
      <c r="B66" s="239" t="s">
        <v>450</v>
      </c>
      <c r="C66" s="153" t="s">
        <v>448</v>
      </c>
      <c r="D66" s="154">
        <v>469</v>
      </c>
      <c r="E66" s="533"/>
      <c r="F66" s="118">
        <f t="shared" si="8"/>
        <v>0</v>
      </c>
    </row>
    <row r="67" spans="1:6" ht="51">
      <c r="A67" s="202" t="s">
        <v>99</v>
      </c>
      <c r="B67" s="238" t="s">
        <v>228</v>
      </c>
      <c r="C67" s="176" t="s">
        <v>9</v>
      </c>
      <c r="D67" s="155">
        <v>264.83999999999997</v>
      </c>
      <c r="E67" s="533"/>
      <c r="F67" s="118">
        <f t="shared" ref="F67:F68" si="9">D67*E67</f>
        <v>0</v>
      </c>
    </row>
    <row r="68" spans="1:6" ht="38.25">
      <c r="A68" s="202" t="s">
        <v>100</v>
      </c>
      <c r="B68" s="203" t="s">
        <v>131</v>
      </c>
      <c r="C68" s="176" t="s">
        <v>6</v>
      </c>
      <c r="D68" s="155">
        <v>4</v>
      </c>
      <c r="E68" s="533"/>
      <c r="F68" s="118">
        <f t="shared" si="9"/>
        <v>0</v>
      </c>
    </row>
    <row r="69" spans="1:6" ht="51">
      <c r="A69" s="201" t="s">
        <v>101</v>
      </c>
      <c r="B69" s="203" t="s">
        <v>132</v>
      </c>
      <c r="C69" s="176" t="s">
        <v>9</v>
      </c>
      <c r="D69" s="154">
        <v>110.32</v>
      </c>
      <c r="E69" s="533"/>
      <c r="F69" s="118">
        <f t="shared" si="8"/>
        <v>0</v>
      </c>
    </row>
    <row r="70" spans="1:6" ht="114.75">
      <c r="A70" s="201" t="s">
        <v>102</v>
      </c>
      <c r="B70" s="240" t="s">
        <v>49</v>
      </c>
      <c r="C70" s="153" t="s">
        <v>9</v>
      </c>
      <c r="D70" s="154">
        <v>264.83999999999997</v>
      </c>
      <c r="E70" s="533"/>
      <c r="F70" s="118">
        <f t="shared" si="8"/>
        <v>0</v>
      </c>
    </row>
    <row r="71" spans="1:6" ht="51">
      <c r="A71" s="201" t="s">
        <v>102</v>
      </c>
      <c r="B71" s="240" t="s">
        <v>212</v>
      </c>
      <c r="C71" s="153" t="s">
        <v>9</v>
      </c>
      <c r="D71" s="154">
        <v>5</v>
      </c>
      <c r="E71" s="533"/>
      <c r="F71" s="118">
        <f t="shared" ref="F71" si="10">D71*E71</f>
        <v>0</v>
      </c>
    </row>
    <row r="72" spans="1:6" ht="63.75">
      <c r="A72" s="201" t="s">
        <v>102</v>
      </c>
      <c r="B72" s="240" t="s">
        <v>213</v>
      </c>
      <c r="C72" s="153" t="s">
        <v>9</v>
      </c>
      <c r="D72" s="154">
        <v>3</v>
      </c>
      <c r="E72" s="533"/>
      <c r="F72" s="118">
        <f t="shared" ref="F72" si="11">D72*E72</f>
        <v>0</v>
      </c>
    </row>
    <row r="73" spans="1:6" ht="51.75" thickBot="1">
      <c r="A73" s="201" t="s">
        <v>103</v>
      </c>
      <c r="B73" s="241" t="s">
        <v>227</v>
      </c>
      <c r="C73" s="90" t="s">
        <v>7</v>
      </c>
      <c r="D73" s="91">
        <v>1</v>
      </c>
      <c r="E73" s="533"/>
      <c r="F73" s="118">
        <f t="shared" si="8"/>
        <v>0</v>
      </c>
    </row>
    <row r="74" spans="1:6" ht="19.899999999999999" customHeight="1" thickBot="1">
      <c r="A74" s="45" t="s">
        <v>40</v>
      </c>
      <c r="B74" s="141" t="s">
        <v>10</v>
      </c>
      <c r="C74" s="112"/>
      <c r="D74" s="113"/>
      <c r="E74" s="190"/>
      <c r="F74" s="127">
        <f>SUM(F62:F73)</f>
        <v>0</v>
      </c>
    </row>
    <row r="75" spans="1:6" ht="15" thickBot="1">
      <c r="D75" s="114"/>
    </row>
    <row r="76" spans="1:6" ht="19.899999999999999" customHeight="1" thickBot="1">
      <c r="A76" s="143"/>
      <c r="B76" s="144" t="s">
        <v>322</v>
      </c>
      <c r="C76" s="145"/>
      <c r="D76" s="146"/>
      <c r="E76" s="191"/>
      <c r="F76" s="147">
        <f>F14+F39+F58+F74</f>
        <v>0</v>
      </c>
    </row>
    <row r="77" spans="1:6">
      <c r="D77" s="114"/>
    </row>
    <row r="78" spans="1:6">
      <c r="D78" s="114"/>
    </row>
    <row r="79" spans="1:6">
      <c r="D79" s="114"/>
    </row>
    <row r="80" spans="1:6">
      <c r="D80" s="114"/>
    </row>
    <row r="81" spans="4:4">
      <c r="D81" s="114"/>
    </row>
    <row r="82" spans="4:4">
      <c r="D82" s="114"/>
    </row>
    <row r="83" spans="4:4">
      <c r="D83" s="114"/>
    </row>
    <row r="84" spans="4:4">
      <c r="D84" s="114"/>
    </row>
    <row r="85" spans="4:4">
      <c r="D85" s="114"/>
    </row>
    <row r="86" spans="4:4">
      <c r="D86" s="114"/>
    </row>
    <row r="87" spans="4:4">
      <c r="D87" s="114"/>
    </row>
    <row r="88" spans="4:4">
      <c r="D88" s="114"/>
    </row>
    <row r="89" spans="4:4">
      <c r="D89" s="114"/>
    </row>
    <row r="90" spans="4:4">
      <c r="D90" s="114"/>
    </row>
    <row r="91" spans="4:4">
      <c r="D91" s="114"/>
    </row>
    <row r="92" spans="4:4">
      <c r="D92" s="114"/>
    </row>
    <row r="93" spans="4:4">
      <c r="D93" s="114"/>
    </row>
    <row r="94" spans="4:4">
      <c r="D94" s="114"/>
    </row>
    <row r="95" spans="4:4">
      <c r="D95" s="114"/>
    </row>
    <row r="96" spans="4:4">
      <c r="D96" s="114"/>
    </row>
    <row r="97" spans="4:4">
      <c r="D97" s="114"/>
    </row>
    <row r="98" spans="4:4">
      <c r="D98" s="114"/>
    </row>
    <row r="99" spans="4:4">
      <c r="D99" s="114"/>
    </row>
    <row r="100" spans="4:4">
      <c r="D100" s="114"/>
    </row>
    <row r="101" spans="4:4">
      <c r="D101" s="114"/>
    </row>
    <row r="102" spans="4:4">
      <c r="D102" s="114"/>
    </row>
    <row r="103" spans="4:4">
      <c r="D103" s="114"/>
    </row>
  </sheetData>
  <sheetProtection algorithmName="SHA-512" hashValue="A9gG/pJt1NN4nD1Fg7VSiC6f/StP9/KBjnWxxix+WJU0SjXk30yTb6MHg/4lV6vyrf/YK03bpv9j+jD+gabQUQ==" saltValue="03P6VJvrPUhmk32JW04cFg==" spinCount="100000" sheet="1" objects="1" scenarios="1"/>
  <phoneticPr fontId="0"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BD99E-5C84-4247-8C2E-EFC6416E70A0}">
  <dimension ref="A1:G195"/>
  <sheetViews>
    <sheetView view="pageBreakPreview" zoomScaleNormal="100" zoomScaleSheetLayoutView="100" workbookViewId="0">
      <pane ySplit="3" topLeftCell="A180" activePane="bottomLeft" state="frozen"/>
      <selection pane="bottomLeft" activeCell="E205" sqref="E205"/>
    </sheetView>
  </sheetViews>
  <sheetFormatPr defaultColWidth="9.140625" defaultRowHeight="14.25"/>
  <cols>
    <col min="1" max="1" width="7.7109375" style="156" customWidth="1"/>
    <col min="2" max="2" width="42.5703125" style="244" customWidth="1"/>
    <col min="3" max="3" width="6.5703125" style="149" bestFit="1" customWidth="1"/>
    <col min="4" max="4" width="8.42578125" style="150" bestFit="1" customWidth="1"/>
    <col min="5" max="5" width="10.7109375" style="194" customWidth="1"/>
    <col min="6" max="6" width="12.42578125" style="151" customWidth="1"/>
    <col min="7" max="7" width="9.140625" style="221"/>
    <col min="8" max="16384" width="9.140625" style="222"/>
  </cols>
  <sheetData>
    <row r="1" spans="1:7" ht="19.899999999999999" customHeight="1">
      <c r="A1" s="252" t="s">
        <v>112</v>
      </c>
      <c r="B1" s="253" t="s">
        <v>198</v>
      </c>
      <c r="C1" s="254"/>
      <c r="D1" s="255"/>
      <c r="E1" s="256"/>
      <c r="F1" s="257"/>
    </row>
    <row r="2" spans="1:7" ht="15" thickBot="1">
      <c r="A2" s="252"/>
      <c r="B2" s="253"/>
      <c r="C2" s="254"/>
      <c r="D2" s="255"/>
      <c r="E2" s="256"/>
      <c r="F2" s="258"/>
    </row>
    <row r="3" spans="1:7" ht="26.25" thickBot="1">
      <c r="A3" s="259" t="s">
        <v>0</v>
      </c>
      <c r="B3" s="260" t="s">
        <v>1</v>
      </c>
      <c r="C3" s="261" t="s">
        <v>2</v>
      </c>
      <c r="D3" s="262" t="s">
        <v>3</v>
      </c>
      <c r="E3" s="263" t="s">
        <v>4</v>
      </c>
      <c r="F3" s="264" t="s">
        <v>5</v>
      </c>
    </row>
    <row r="4" spans="1:7" s="224" customFormat="1" ht="15" thickBot="1">
      <c r="A4" s="265"/>
      <c r="B4" s="266"/>
      <c r="C4" s="267"/>
      <c r="D4" s="268"/>
      <c r="E4" s="269"/>
      <c r="F4" s="270"/>
      <c r="G4" s="223"/>
    </row>
    <row r="5" spans="1:7" ht="19.899999999999999" customHeight="1" thickBot="1">
      <c r="A5" s="271"/>
      <c r="B5" s="272" t="s">
        <v>29</v>
      </c>
      <c r="C5" s="273"/>
      <c r="D5" s="274"/>
      <c r="E5" s="275"/>
      <c r="F5" s="276"/>
    </row>
    <row r="6" spans="1:7" ht="26.25" thickBot="1">
      <c r="A6" s="277"/>
      <c r="B6" s="278" t="s">
        <v>229</v>
      </c>
      <c r="C6" s="279"/>
      <c r="D6" s="280">
        <v>0</v>
      </c>
      <c r="E6" s="281"/>
      <c r="F6" s="282">
        <f>D6*E6</f>
        <v>0</v>
      </c>
    </row>
    <row r="7" spans="1:7" ht="19.899999999999999" customHeight="1" thickBot="1">
      <c r="A7" s="283" t="s">
        <v>34</v>
      </c>
      <c r="B7" s="284" t="s">
        <v>12</v>
      </c>
      <c r="C7" s="273"/>
      <c r="D7" s="274"/>
      <c r="E7" s="285"/>
      <c r="F7" s="286">
        <f>F6</f>
        <v>0</v>
      </c>
    </row>
    <row r="8" spans="1:7" ht="15" thickBot="1">
      <c r="A8" s="287"/>
      <c r="B8" s="288"/>
      <c r="C8" s="289"/>
      <c r="D8" s="290"/>
      <c r="E8" s="291"/>
      <c r="F8" s="292"/>
    </row>
    <row r="9" spans="1:7" ht="19.899999999999999" customHeight="1" thickBot="1">
      <c r="A9" s="271"/>
      <c r="B9" s="293" t="s">
        <v>35</v>
      </c>
      <c r="C9" s="294"/>
      <c r="D9" s="295"/>
      <c r="E9" s="296"/>
      <c r="F9" s="297"/>
    </row>
    <row r="10" spans="1:7" ht="26.25" thickBot="1">
      <c r="A10" s="277"/>
      <c r="B10" s="278" t="s">
        <v>230</v>
      </c>
      <c r="C10" s="298"/>
      <c r="D10" s="299">
        <v>0</v>
      </c>
      <c r="E10" s="300"/>
      <c r="F10" s="301">
        <f>D10*E10</f>
        <v>0</v>
      </c>
    </row>
    <row r="11" spans="1:7" ht="19.899999999999999" customHeight="1" thickBot="1">
      <c r="A11" s="302" t="s">
        <v>36</v>
      </c>
      <c r="B11" s="303" t="s">
        <v>11</v>
      </c>
      <c r="C11" s="294"/>
      <c r="D11" s="295"/>
      <c r="E11" s="304"/>
      <c r="F11" s="305">
        <f>F10</f>
        <v>0</v>
      </c>
    </row>
    <row r="12" spans="1:7" ht="15" thickBot="1">
      <c r="A12" s="306"/>
      <c r="B12" s="307"/>
      <c r="C12" s="308"/>
      <c r="D12" s="309"/>
      <c r="E12" s="291"/>
      <c r="F12" s="310"/>
    </row>
    <row r="13" spans="1:7" ht="19.899999999999999" customHeight="1" thickBot="1">
      <c r="A13" s="311"/>
      <c r="B13" s="312" t="s">
        <v>117</v>
      </c>
      <c r="C13" s="313"/>
      <c r="D13" s="314"/>
      <c r="E13" s="315"/>
      <c r="F13" s="316"/>
    </row>
    <row r="14" spans="1:7" ht="66" customHeight="1">
      <c r="A14" s="277"/>
      <c r="B14" s="317" t="s">
        <v>20</v>
      </c>
      <c r="C14" s="318"/>
      <c r="D14" s="319"/>
      <c r="E14" s="320"/>
      <c r="F14" s="321"/>
    </row>
    <row r="15" spans="1:7" ht="26.25" thickBot="1">
      <c r="A15" s="322" t="s">
        <v>87</v>
      </c>
      <c r="B15" s="323" t="s">
        <v>462</v>
      </c>
      <c r="C15" s="324" t="s">
        <v>327</v>
      </c>
      <c r="D15" s="325">
        <v>4</v>
      </c>
      <c r="E15" s="245"/>
      <c r="F15" s="326">
        <f>SUM(D15*E15)</f>
        <v>0</v>
      </c>
    </row>
    <row r="16" spans="1:7" ht="115.5" thickBot="1">
      <c r="A16" s="322" t="s">
        <v>88</v>
      </c>
      <c r="B16" s="327" t="s">
        <v>231</v>
      </c>
      <c r="C16" s="324" t="s">
        <v>6</v>
      </c>
      <c r="D16" s="325">
        <v>1</v>
      </c>
      <c r="E16" s="195"/>
      <c r="F16" s="329">
        <f>E16*D16</f>
        <v>0</v>
      </c>
    </row>
    <row r="17" spans="1:6" ht="19.899999999999999" customHeight="1" thickBot="1">
      <c r="A17" s="330" t="s">
        <v>38</v>
      </c>
      <c r="B17" s="331" t="s">
        <v>118</v>
      </c>
      <c r="C17" s="313"/>
      <c r="D17" s="314"/>
      <c r="E17" s="332"/>
      <c r="F17" s="333">
        <f>F16+F15</f>
        <v>0</v>
      </c>
    </row>
    <row r="18" spans="1:6" ht="15" thickBot="1">
      <c r="A18" s="334"/>
      <c r="B18" s="335"/>
      <c r="C18" s="336"/>
      <c r="D18" s="337"/>
      <c r="E18" s="338"/>
      <c r="F18" s="339"/>
    </row>
    <row r="19" spans="1:6" ht="19.899999999999999" customHeight="1" thickBot="1">
      <c r="A19" s="340"/>
      <c r="B19" s="312" t="s">
        <v>119</v>
      </c>
      <c r="C19" s="313"/>
      <c r="D19" s="314"/>
      <c r="E19" s="315"/>
      <c r="F19" s="316"/>
    </row>
    <row r="20" spans="1:6" ht="63.75">
      <c r="A20" s="277"/>
      <c r="B20" s="341" t="s">
        <v>20</v>
      </c>
      <c r="C20" s="298"/>
      <c r="D20" s="299"/>
      <c r="E20" s="300"/>
      <c r="F20" s="301"/>
    </row>
    <row r="21" spans="1:6" ht="51">
      <c r="A21" s="342"/>
      <c r="B21" s="343" t="s">
        <v>120</v>
      </c>
      <c r="C21" s="324"/>
      <c r="D21" s="325"/>
      <c r="E21" s="328"/>
      <c r="F21" s="329"/>
    </row>
    <row r="22" spans="1:6" ht="63.75">
      <c r="A22" s="344" t="s">
        <v>94</v>
      </c>
      <c r="B22" s="345" t="s">
        <v>451</v>
      </c>
      <c r="C22" s="324" t="s">
        <v>6</v>
      </c>
      <c r="D22" s="325">
        <v>1</v>
      </c>
      <c r="E22" s="195"/>
      <c r="F22" s="329">
        <f>D22*E22</f>
        <v>0</v>
      </c>
    </row>
    <row r="23" spans="1:6" ht="242.25">
      <c r="A23" s="346" t="s">
        <v>95</v>
      </c>
      <c r="B23" s="347" t="s">
        <v>452</v>
      </c>
      <c r="C23" s="348" t="s">
        <v>6</v>
      </c>
      <c r="D23" s="349">
        <v>2</v>
      </c>
      <c r="E23" s="246"/>
      <c r="F23" s="350">
        <f t="shared" ref="F23:F36" si="0">D23*E23</f>
        <v>0</v>
      </c>
    </row>
    <row r="24" spans="1:6" ht="76.5">
      <c r="A24" s="351" t="s">
        <v>96</v>
      </c>
      <c r="B24" s="352" t="s">
        <v>461</v>
      </c>
      <c r="C24" s="324" t="s">
        <v>6</v>
      </c>
      <c r="D24" s="325">
        <v>2</v>
      </c>
      <c r="E24" s="195"/>
      <c r="F24" s="329">
        <f t="shared" si="0"/>
        <v>0</v>
      </c>
    </row>
    <row r="25" spans="1:6" ht="25.5">
      <c r="A25" s="351" t="s">
        <v>97</v>
      </c>
      <c r="B25" s="353" t="s">
        <v>121</v>
      </c>
      <c r="C25" s="354"/>
      <c r="D25" s="355"/>
      <c r="E25" s="328"/>
      <c r="F25" s="329"/>
    </row>
    <row r="26" spans="1:6" ht="25.5">
      <c r="A26" s="356"/>
      <c r="B26" s="357" t="s">
        <v>232</v>
      </c>
      <c r="C26" s="324" t="s">
        <v>6</v>
      </c>
      <c r="D26" s="325">
        <v>2</v>
      </c>
      <c r="E26" s="195"/>
      <c r="F26" s="329">
        <f t="shared" si="0"/>
        <v>0</v>
      </c>
    </row>
    <row r="27" spans="1:6">
      <c r="A27" s="356"/>
      <c r="B27" s="357" t="s">
        <v>122</v>
      </c>
      <c r="C27" s="324" t="s">
        <v>6</v>
      </c>
      <c r="D27" s="325">
        <v>2</v>
      </c>
      <c r="E27" s="195"/>
      <c r="F27" s="329">
        <f t="shared" si="0"/>
        <v>0</v>
      </c>
    </row>
    <row r="28" spans="1:6">
      <c r="A28" s="356"/>
      <c r="B28" s="357" t="s">
        <v>123</v>
      </c>
      <c r="C28" s="324" t="s">
        <v>6</v>
      </c>
      <c r="D28" s="325">
        <v>2</v>
      </c>
      <c r="E28" s="195"/>
      <c r="F28" s="329">
        <f t="shared" si="0"/>
        <v>0</v>
      </c>
    </row>
    <row r="29" spans="1:6">
      <c r="A29" s="356"/>
      <c r="B29" s="357" t="s">
        <v>124</v>
      </c>
      <c r="C29" s="324" t="s">
        <v>6</v>
      </c>
      <c r="D29" s="325">
        <v>2</v>
      </c>
      <c r="E29" s="195"/>
      <c r="F29" s="329">
        <f t="shared" si="0"/>
        <v>0</v>
      </c>
    </row>
    <row r="30" spans="1:6">
      <c r="A30" s="356"/>
      <c r="B30" s="357" t="s">
        <v>125</v>
      </c>
      <c r="C30" s="324" t="s">
        <v>6</v>
      </c>
      <c r="D30" s="325">
        <v>1</v>
      </c>
      <c r="E30" s="195"/>
      <c r="F30" s="329">
        <f t="shared" si="0"/>
        <v>0</v>
      </c>
    </row>
    <row r="31" spans="1:6">
      <c r="A31" s="356"/>
      <c r="B31" s="357" t="s">
        <v>233</v>
      </c>
      <c r="C31" s="324" t="s">
        <v>6</v>
      </c>
      <c r="D31" s="325">
        <v>2</v>
      </c>
      <c r="E31" s="195"/>
      <c r="F31" s="329">
        <f t="shared" si="0"/>
        <v>0</v>
      </c>
    </row>
    <row r="32" spans="1:6">
      <c r="A32" s="356"/>
      <c r="B32" s="357" t="s">
        <v>126</v>
      </c>
      <c r="C32" s="324" t="s">
        <v>6</v>
      </c>
      <c r="D32" s="325">
        <v>1</v>
      </c>
      <c r="E32" s="195"/>
      <c r="F32" s="329">
        <f t="shared" si="0"/>
        <v>0</v>
      </c>
    </row>
    <row r="33" spans="1:6" ht="25.5">
      <c r="A33" s="356"/>
      <c r="B33" s="357" t="s">
        <v>234</v>
      </c>
      <c r="C33" s="324" t="s">
        <v>6</v>
      </c>
      <c r="D33" s="325">
        <v>1</v>
      </c>
      <c r="E33" s="195"/>
      <c r="F33" s="329">
        <f t="shared" si="0"/>
        <v>0</v>
      </c>
    </row>
    <row r="34" spans="1:6" ht="25.5">
      <c r="A34" s="351" t="s">
        <v>98</v>
      </c>
      <c r="B34" s="358" t="s">
        <v>235</v>
      </c>
      <c r="C34" s="324" t="s">
        <v>6</v>
      </c>
      <c r="D34" s="325">
        <v>1</v>
      </c>
      <c r="E34" s="195"/>
      <c r="F34" s="329">
        <f t="shared" si="0"/>
        <v>0</v>
      </c>
    </row>
    <row r="35" spans="1:6" ht="38.25">
      <c r="A35" s="351" t="s">
        <v>99</v>
      </c>
      <c r="B35" s="358" t="s">
        <v>455</v>
      </c>
      <c r="C35" s="324" t="s">
        <v>6</v>
      </c>
      <c r="D35" s="325">
        <v>1</v>
      </c>
      <c r="E35" s="195"/>
      <c r="F35" s="329">
        <f t="shared" ref="F35" si="1">D35*E35</f>
        <v>0</v>
      </c>
    </row>
    <row r="36" spans="1:6" ht="39" thickBot="1">
      <c r="A36" s="351" t="s">
        <v>100</v>
      </c>
      <c r="B36" s="359" t="s">
        <v>453</v>
      </c>
      <c r="C36" s="324" t="s">
        <v>6</v>
      </c>
      <c r="D36" s="325">
        <v>1</v>
      </c>
      <c r="E36" s="195"/>
      <c r="F36" s="329">
        <f t="shared" si="0"/>
        <v>0</v>
      </c>
    </row>
    <row r="37" spans="1:6" ht="19.899999999999999" customHeight="1" thickBot="1">
      <c r="A37" s="330" t="s">
        <v>40</v>
      </c>
      <c r="B37" s="331" t="s">
        <v>22</v>
      </c>
      <c r="C37" s="313"/>
      <c r="D37" s="314"/>
      <c r="E37" s="332"/>
      <c r="F37" s="333">
        <f>SUM(F22:F36)</f>
        <v>0</v>
      </c>
    </row>
    <row r="38" spans="1:6" ht="15" thickBot="1">
      <c r="A38" s="306"/>
      <c r="B38" s="360"/>
      <c r="C38" s="361"/>
      <c r="D38" s="362"/>
      <c r="E38" s="363"/>
      <c r="F38" s="364"/>
    </row>
    <row r="39" spans="1:6" ht="19.899999999999999" customHeight="1">
      <c r="A39" s="340"/>
      <c r="B39" s="365" t="s">
        <v>127</v>
      </c>
      <c r="C39" s="366"/>
      <c r="D39" s="367"/>
      <c r="E39" s="368"/>
      <c r="F39" s="369"/>
    </row>
    <row r="40" spans="1:6" ht="63.75">
      <c r="A40" s="342"/>
      <c r="B40" s="370" t="s">
        <v>50</v>
      </c>
      <c r="C40" s="324"/>
      <c r="D40" s="325"/>
      <c r="E40" s="371"/>
      <c r="F40" s="372"/>
    </row>
    <row r="41" spans="1:6" ht="25.5">
      <c r="A41" s="342"/>
      <c r="B41" s="370" t="s">
        <v>128</v>
      </c>
      <c r="C41" s="324"/>
      <c r="D41" s="325"/>
      <c r="E41" s="371"/>
      <c r="F41" s="372"/>
    </row>
    <row r="42" spans="1:6" ht="51">
      <c r="A42" s="344" t="s">
        <v>129</v>
      </c>
      <c r="B42" s="327" t="s">
        <v>454</v>
      </c>
      <c r="C42" s="373" t="s">
        <v>6</v>
      </c>
      <c r="D42" s="374">
        <v>1</v>
      </c>
      <c r="E42" s="247"/>
      <c r="F42" s="301">
        <f t="shared" ref="F42:F43" si="2">D42*E42</f>
        <v>0</v>
      </c>
    </row>
    <row r="43" spans="1:6" ht="25.5">
      <c r="A43" s="376" t="s">
        <v>459</v>
      </c>
      <c r="B43" s="377" t="s">
        <v>458</v>
      </c>
      <c r="C43" s="378" t="s">
        <v>327</v>
      </c>
      <c r="D43" s="379">
        <v>1</v>
      </c>
      <c r="E43" s="248"/>
      <c r="F43" s="375">
        <f t="shared" si="2"/>
        <v>0</v>
      </c>
    </row>
    <row r="44" spans="1:6" ht="26.25" thickBot="1">
      <c r="A44" s="351" t="s">
        <v>460</v>
      </c>
      <c r="B44" s="323" t="s">
        <v>58</v>
      </c>
      <c r="C44" s="324" t="s">
        <v>28</v>
      </c>
      <c r="D44" s="325">
        <v>8</v>
      </c>
      <c r="E44" s="247"/>
      <c r="F44" s="380">
        <f t="shared" ref="F44" si="3">D44*E44</f>
        <v>0</v>
      </c>
    </row>
    <row r="45" spans="1:6" ht="19.899999999999999" customHeight="1" thickBot="1">
      <c r="A45" s="381" t="s">
        <v>133</v>
      </c>
      <c r="B45" s="382" t="s">
        <v>10</v>
      </c>
      <c r="C45" s="383"/>
      <c r="D45" s="384"/>
      <c r="E45" s="385"/>
      <c r="F45" s="386">
        <f>SUM(F42:F44)</f>
        <v>0</v>
      </c>
    </row>
    <row r="46" spans="1:6" ht="15" thickBot="1">
      <c r="A46" s="387"/>
      <c r="B46" s="388"/>
      <c r="C46" s="254"/>
      <c r="D46" s="255"/>
      <c r="E46" s="256"/>
      <c r="F46" s="389"/>
    </row>
    <row r="47" spans="1:6" ht="26.25" thickBot="1">
      <c r="A47" s="390" t="s">
        <v>134</v>
      </c>
      <c r="B47" s="391" t="s">
        <v>135</v>
      </c>
      <c r="C47" s="392"/>
      <c r="D47" s="393"/>
      <c r="E47" s="394"/>
      <c r="F47" s="395"/>
    </row>
    <row r="48" spans="1:6" s="243" customFormat="1" ht="16.5" customHeight="1" thickBot="1">
      <c r="A48" s="396"/>
      <c r="B48" s="397" t="s">
        <v>236</v>
      </c>
      <c r="C48" s="398"/>
      <c r="D48" s="399"/>
      <c r="E48" s="400"/>
      <c r="F48" s="401"/>
    </row>
    <row r="49" spans="1:6" s="243" customFormat="1" ht="39.75" customHeight="1">
      <c r="A49" s="402" t="s">
        <v>137</v>
      </c>
      <c r="B49" s="403" t="s">
        <v>353</v>
      </c>
      <c r="C49" s="404" t="s">
        <v>327</v>
      </c>
      <c r="D49" s="405">
        <v>1</v>
      </c>
      <c r="E49" s="249"/>
      <c r="F49" s="406">
        <f>D49*E49</f>
        <v>0</v>
      </c>
    </row>
    <row r="50" spans="1:6" ht="38.25">
      <c r="A50" s="407" t="s">
        <v>238</v>
      </c>
      <c r="B50" s="408" t="s">
        <v>354</v>
      </c>
      <c r="C50" s="409" t="s">
        <v>327</v>
      </c>
      <c r="D50" s="410">
        <v>1</v>
      </c>
      <c r="E50" s="250"/>
      <c r="F50" s="411">
        <f t="shared" ref="F50:F96" si="4">D50*E50</f>
        <v>0</v>
      </c>
    </row>
    <row r="51" spans="1:6" ht="25.5">
      <c r="A51" s="407" t="s">
        <v>239</v>
      </c>
      <c r="B51" s="408" t="s">
        <v>355</v>
      </c>
      <c r="C51" s="409" t="s">
        <v>327</v>
      </c>
      <c r="D51" s="410">
        <v>1</v>
      </c>
      <c r="E51" s="250"/>
      <c r="F51" s="411">
        <f t="shared" si="4"/>
        <v>0</v>
      </c>
    </row>
    <row r="52" spans="1:6" ht="25.5">
      <c r="A52" s="407" t="s">
        <v>240</v>
      </c>
      <c r="B52" s="408" t="s">
        <v>356</v>
      </c>
      <c r="C52" s="409" t="s">
        <v>327</v>
      </c>
      <c r="D52" s="410">
        <v>2</v>
      </c>
      <c r="E52" s="250"/>
      <c r="F52" s="411">
        <f t="shared" si="4"/>
        <v>0</v>
      </c>
    </row>
    <row r="53" spans="1:6" ht="25.5">
      <c r="A53" s="407" t="s">
        <v>241</v>
      </c>
      <c r="B53" s="408" t="s">
        <v>357</v>
      </c>
      <c r="C53" s="409" t="s">
        <v>327</v>
      </c>
      <c r="D53" s="410">
        <v>1</v>
      </c>
      <c r="E53" s="250"/>
      <c r="F53" s="411">
        <f t="shared" si="4"/>
        <v>0</v>
      </c>
    </row>
    <row r="54" spans="1:6" ht="25.5">
      <c r="A54" s="407" t="s">
        <v>242</v>
      </c>
      <c r="B54" s="408" t="s">
        <v>358</v>
      </c>
      <c r="C54" s="409" t="s">
        <v>327</v>
      </c>
      <c r="D54" s="410">
        <v>13</v>
      </c>
      <c r="E54" s="250"/>
      <c r="F54" s="411">
        <f t="shared" si="4"/>
        <v>0</v>
      </c>
    </row>
    <row r="55" spans="1:6" ht="25.5">
      <c r="A55" s="407" t="s">
        <v>243</v>
      </c>
      <c r="B55" s="408" t="s">
        <v>359</v>
      </c>
      <c r="C55" s="409" t="s">
        <v>327</v>
      </c>
      <c r="D55" s="410">
        <v>2</v>
      </c>
      <c r="E55" s="250"/>
      <c r="F55" s="411">
        <f t="shared" si="4"/>
        <v>0</v>
      </c>
    </row>
    <row r="56" spans="1:6" ht="25.5">
      <c r="A56" s="407" t="s">
        <v>244</v>
      </c>
      <c r="B56" s="408" t="s">
        <v>360</v>
      </c>
      <c r="C56" s="409" t="s">
        <v>327</v>
      </c>
      <c r="D56" s="410">
        <v>2</v>
      </c>
      <c r="E56" s="250"/>
      <c r="F56" s="411">
        <f t="shared" si="4"/>
        <v>0</v>
      </c>
    </row>
    <row r="57" spans="1:6" ht="25.5">
      <c r="A57" s="407" t="s">
        <v>245</v>
      </c>
      <c r="B57" s="412" t="s">
        <v>361</v>
      </c>
      <c r="C57" s="409" t="s">
        <v>6</v>
      </c>
      <c r="D57" s="410">
        <v>2</v>
      </c>
      <c r="E57" s="250"/>
      <c r="F57" s="411">
        <f t="shared" si="4"/>
        <v>0</v>
      </c>
    </row>
    <row r="58" spans="1:6" ht="25.5">
      <c r="A58" s="407" t="s">
        <v>246</v>
      </c>
      <c r="B58" s="413" t="s">
        <v>362</v>
      </c>
      <c r="C58" s="414" t="s">
        <v>6</v>
      </c>
      <c r="D58" s="414">
        <v>1</v>
      </c>
      <c r="E58" s="250"/>
      <c r="F58" s="411">
        <f t="shared" si="4"/>
        <v>0</v>
      </c>
    </row>
    <row r="59" spans="1:6" ht="25.5">
      <c r="A59" s="407" t="s">
        <v>247</v>
      </c>
      <c r="B59" s="408" t="s">
        <v>363</v>
      </c>
      <c r="C59" s="409" t="s">
        <v>327</v>
      </c>
      <c r="D59" s="410">
        <v>1</v>
      </c>
      <c r="E59" s="250"/>
      <c r="F59" s="411">
        <f t="shared" si="4"/>
        <v>0</v>
      </c>
    </row>
    <row r="60" spans="1:6" ht="25.5">
      <c r="A60" s="407" t="s">
        <v>248</v>
      </c>
      <c r="B60" s="408" t="s">
        <v>364</v>
      </c>
      <c r="C60" s="409" t="s">
        <v>327</v>
      </c>
      <c r="D60" s="410">
        <v>1</v>
      </c>
      <c r="E60" s="250"/>
      <c r="F60" s="411">
        <f t="shared" si="4"/>
        <v>0</v>
      </c>
    </row>
    <row r="61" spans="1:6">
      <c r="A61" s="407" t="s">
        <v>249</v>
      </c>
      <c r="B61" s="408" t="s">
        <v>365</v>
      </c>
      <c r="C61" s="409" t="s">
        <v>327</v>
      </c>
      <c r="D61" s="410">
        <v>2</v>
      </c>
      <c r="E61" s="250"/>
      <c r="F61" s="411">
        <f t="shared" si="4"/>
        <v>0</v>
      </c>
    </row>
    <row r="62" spans="1:6" ht="25.5">
      <c r="A62" s="407" t="s">
        <v>250</v>
      </c>
      <c r="B62" s="408" t="s">
        <v>366</v>
      </c>
      <c r="C62" s="409" t="s">
        <v>327</v>
      </c>
      <c r="D62" s="410">
        <v>1</v>
      </c>
      <c r="E62" s="250"/>
      <c r="F62" s="411">
        <f t="shared" si="4"/>
        <v>0</v>
      </c>
    </row>
    <row r="63" spans="1:6">
      <c r="A63" s="407" t="s">
        <v>251</v>
      </c>
      <c r="B63" s="408" t="s">
        <v>367</v>
      </c>
      <c r="C63" s="409" t="s">
        <v>327</v>
      </c>
      <c r="D63" s="410">
        <v>1</v>
      </c>
      <c r="E63" s="250"/>
      <c r="F63" s="411">
        <f t="shared" si="4"/>
        <v>0</v>
      </c>
    </row>
    <row r="64" spans="1:6">
      <c r="A64" s="407" t="s">
        <v>252</v>
      </c>
      <c r="B64" s="412" t="s">
        <v>368</v>
      </c>
      <c r="C64" s="409" t="s">
        <v>327</v>
      </c>
      <c r="D64" s="410">
        <v>1</v>
      </c>
      <c r="E64" s="250"/>
      <c r="F64" s="411">
        <f t="shared" si="4"/>
        <v>0</v>
      </c>
    </row>
    <row r="65" spans="1:6">
      <c r="A65" s="407" t="s">
        <v>253</v>
      </c>
      <c r="B65" s="412" t="s">
        <v>369</v>
      </c>
      <c r="C65" s="409" t="s">
        <v>327</v>
      </c>
      <c r="D65" s="410">
        <v>1</v>
      </c>
      <c r="E65" s="250"/>
      <c r="F65" s="411">
        <f t="shared" si="4"/>
        <v>0</v>
      </c>
    </row>
    <row r="66" spans="1:6">
      <c r="A66" s="407" t="s">
        <v>254</v>
      </c>
      <c r="B66" s="408" t="s">
        <v>370</v>
      </c>
      <c r="C66" s="409" t="s">
        <v>327</v>
      </c>
      <c r="D66" s="410">
        <v>1</v>
      </c>
      <c r="E66" s="250"/>
      <c r="F66" s="411">
        <f t="shared" si="4"/>
        <v>0</v>
      </c>
    </row>
    <row r="67" spans="1:6">
      <c r="A67" s="407" t="s">
        <v>255</v>
      </c>
      <c r="B67" s="408" t="s">
        <v>371</v>
      </c>
      <c r="C67" s="409" t="s">
        <v>327</v>
      </c>
      <c r="D67" s="410">
        <v>1</v>
      </c>
      <c r="E67" s="250"/>
      <c r="F67" s="411">
        <f t="shared" si="4"/>
        <v>0</v>
      </c>
    </row>
    <row r="68" spans="1:6">
      <c r="A68" s="407" t="s">
        <v>256</v>
      </c>
      <c r="B68" s="408" t="s">
        <v>372</v>
      </c>
      <c r="C68" s="409" t="s">
        <v>327</v>
      </c>
      <c r="D68" s="410">
        <v>1</v>
      </c>
      <c r="E68" s="250"/>
      <c r="F68" s="411">
        <f t="shared" si="4"/>
        <v>0</v>
      </c>
    </row>
    <row r="69" spans="1:6" ht="38.25">
      <c r="A69" s="407" t="s">
        <v>257</v>
      </c>
      <c r="B69" s="408" t="s">
        <v>373</v>
      </c>
      <c r="C69" s="409" t="s">
        <v>327</v>
      </c>
      <c r="D69" s="410">
        <v>1</v>
      </c>
      <c r="E69" s="250"/>
      <c r="F69" s="411">
        <f t="shared" si="4"/>
        <v>0</v>
      </c>
    </row>
    <row r="70" spans="1:6">
      <c r="A70" s="407" t="s">
        <v>258</v>
      </c>
      <c r="B70" s="408" t="s">
        <v>374</v>
      </c>
      <c r="C70" s="409" t="s">
        <v>327</v>
      </c>
      <c r="D70" s="410">
        <v>1</v>
      </c>
      <c r="E70" s="250"/>
      <c r="F70" s="411">
        <f t="shared" si="4"/>
        <v>0</v>
      </c>
    </row>
    <row r="71" spans="1:6">
      <c r="A71" s="407" t="s">
        <v>259</v>
      </c>
      <c r="B71" s="408" t="s">
        <v>375</v>
      </c>
      <c r="C71" s="409" t="s">
        <v>327</v>
      </c>
      <c r="D71" s="410">
        <v>1</v>
      </c>
      <c r="E71" s="250"/>
      <c r="F71" s="411">
        <f t="shared" si="4"/>
        <v>0</v>
      </c>
    </row>
    <row r="72" spans="1:6">
      <c r="A72" s="407" t="s">
        <v>260</v>
      </c>
      <c r="B72" s="408" t="s">
        <v>376</v>
      </c>
      <c r="C72" s="409" t="s">
        <v>327</v>
      </c>
      <c r="D72" s="410">
        <v>1</v>
      </c>
      <c r="E72" s="250"/>
      <c r="F72" s="411">
        <f t="shared" si="4"/>
        <v>0</v>
      </c>
    </row>
    <row r="73" spans="1:6" ht="25.5">
      <c r="A73" s="407" t="s">
        <v>261</v>
      </c>
      <c r="B73" s="415" t="s">
        <v>377</v>
      </c>
      <c r="C73" s="416" t="s">
        <v>327</v>
      </c>
      <c r="D73" s="416">
        <v>2</v>
      </c>
      <c r="E73" s="250"/>
      <c r="F73" s="411">
        <f t="shared" si="4"/>
        <v>0</v>
      </c>
    </row>
    <row r="74" spans="1:6">
      <c r="A74" s="407" t="s">
        <v>262</v>
      </c>
      <c r="B74" s="415" t="s">
        <v>378</v>
      </c>
      <c r="C74" s="416" t="s">
        <v>327</v>
      </c>
      <c r="D74" s="416">
        <v>1</v>
      </c>
      <c r="E74" s="250"/>
      <c r="F74" s="411">
        <f t="shared" si="4"/>
        <v>0</v>
      </c>
    </row>
    <row r="75" spans="1:6" ht="38.25">
      <c r="A75" s="407" t="s">
        <v>263</v>
      </c>
      <c r="B75" s="408" t="s">
        <v>379</v>
      </c>
      <c r="C75" s="409" t="s">
        <v>327</v>
      </c>
      <c r="D75" s="410">
        <v>2</v>
      </c>
      <c r="E75" s="250"/>
      <c r="F75" s="411">
        <f t="shared" si="4"/>
        <v>0</v>
      </c>
    </row>
    <row r="76" spans="1:6" ht="38.25">
      <c r="A76" s="407" t="s">
        <v>264</v>
      </c>
      <c r="B76" s="408" t="s">
        <v>380</v>
      </c>
      <c r="C76" s="409" t="s">
        <v>327</v>
      </c>
      <c r="D76" s="410">
        <v>2</v>
      </c>
      <c r="E76" s="250"/>
      <c r="F76" s="411">
        <f t="shared" si="4"/>
        <v>0</v>
      </c>
    </row>
    <row r="77" spans="1:6" ht="51">
      <c r="A77" s="407" t="s">
        <v>265</v>
      </c>
      <c r="B77" s="413" t="s">
        <v>381</v>
      </c>
      <c r="C77" s="414" t="s">
        <v>6</v>
      </c>
      <c r="D77" s="414">
        <v>1</v>
      </c>
      <c r="E77" s="250"/>
      <c r="F77" s="411">
        <f t="shared" si="4"/>
        <v>0</v>
      </c>
    </row>
    <row r="78" spans="1:6" ht="25.5">
      <c r="A78" s="407" t="s">
        <v>266</v>
      </c>
      <c r="B78" s="408" t="s">
        <v>382</v>
      </c>
      <c r="C78" s="409" t="s">
        <v>327</v>
      </c>
      <c r="D78" s="410">
        <v>7</v>
      </c>
      <c r="E78" s="250"/>
      <c r="F78" s="411">
        <f t="shared" si="4"/>
        <v>0</v>
      </c>
    </row>
    <row r="79" spans="1:6" ht="25.5">
      <c r="A79" s="407" t="s">
        <v>267</v>
      </c>
      <c r="B79" s="408" t="s">
        <v>383</v>
      </c>
      <c r="C79" s="409" t="s">
        <v>327</v>
      </c>
      <c r="D79" s="410">
        <v>5</v>
      </c>
      <c r="E79" s="250"/>
      <c r="F79" s="411">
        <f t="shared" si="4"/>
        <v>0</v>
      </c>
    </row>
    <row r="80" spans="1:6">
      <c r="A80" s="407" t="s">
        <v>268</v>
      </c>
      <c r="B80" s="408" t="s">
        <v>384</v>
      </c>
      <c r="C80" s="409" t="s">
        <v>327</v>
      </c>
      <c r="D80" s="410">
        <v>1</v>
      </c>
      <c r="E80" s="250"/>
      <c r="F80" s="411">
        <f t="shared" si="4"/>
        <v>0</v>
      </c>
    </row>
    <row r="81" spans="1:6">
      <c r="A81" s="407" t="s">
        <v>269</v>
      </c>
      <c r="B81" s="408" t="s">
        <v>385</v>
      </c>
      <c r="C81" s="409" t="s">
        <v>327</v>
      </c>
      <c r="D81" s="410">
        <v>1</v>
      </c>
      <c r="E81" s="250"/>
      <c r="F81" s="411">
        <f t="shared" si="4"/>
        <v>0</v>
      </c>
    </row>
    <row r="82" spans="1:6">
      <c r="A82" s="407" t="s">
        <v>270</v>
      </c>
      <c r="B82" s="408" t="s">
        <v>386</v>
      </c>
      <c r="C82" s="409" t="s">
        <v>327</v>
      </c>
      <c r="D82" s="410">
        <v>1</v>
      </c>
      <c r="E82" s="250"/>
      <c r="F82" s="411">
        <f t="shared" si="4"/>
        <v>0</v>
      </c>
    </row>
    <row r="83" spans="1:6">
      <c r="A83" s="407"/>
      <c r="B83" s="415" t="s">
        <v>387</v>
      </c>
      <c r="C83" s="416"/>
      <c r="D83" s="416"/>
      <c r="E83" s="250"/>
      <c r="F83" s="411">
        <f t="shared" si="4"/>
        <v>0</v>
      </c>
    </row>
    <row r="84" spans="1:6" ht="25.5">
      <c r="A84" s="407" t="s">
        <v>271</v>
      </c>
      <c r="B84" s="417" t="s">
        <v>388</v>
      </c>
      <c r="C84" s="416" t="s">
        <v>327</v>
      </c>
      <c r="D84" s="416">
        <v>1</v>
      </c>
      <c r="E84" s="250"/>
      <c r="F84" s="411">
        <f t="shared" si="4"/>
        <v>0</v>
      </c>
    </row>
    <row r="85" spans="1:6">
      <c r="A85" s="407" t="s">
        <v>272</v>
      </c>
      <c r="B85" s="418" t="s">
        <v>389</v>
      </c>
      <c r="C85" s="416" t="s">
        <v>327</v>
      </c>
      <c r="D85" s="416">
        <v>1</v>
      </c>
      <c r="E85" s="250"/>
      <c r="F85" s="411">
        <f t="shared" si="4"/>
        <v>0</v>
      </c>
    </row>
    <row r="86" spans="1:6">
      <c r="A86" s="407" t="s">
        <v>273</v>
      </c>
      <c r="B86" s="418" t="s">
        <v>390</v>
      </c>
      <c r="C86" s="416" t="s">
        <v>327</v>
      </c>
      <c r="D86" s="416">
        <v>2</v>
      </c>
      <c r="E86" s="250"/>
      <c r="F86" s="411">
        <f t="shared" si="4"/>
        <v>0</v>
      </c>
    </row>
    <row r="87" spans="1:6">
      <c r="A87" s="407" t="s">
        <v>274</v>
      </c>
      <c r="B87" s="418" t="s">
        <v>391</v>
      </c>
      <c r="C87" s="416" t="s">
        <v>327</v>
      </c>
      <c r="D87" s="416">
        <v>1</v>
      </c>
      <c r="E87" s="250"/>
      <c r="F87" s="411">
        <f t="shared" si="4"/>
        <v>0</v>
      </c>
    </row>
    <row r="88" spans="1:6" ht="25.5">
      <c r="A88" s="407" t="s">
        <v>275</v>
      </c>
      <c r="B88" s="418" t="s">
        <v>392</v>
      </c>
      <c r="C88" s="416" t="s">
        <v>327</v>
      </c>
      <c r="D88" s="416">
        <v>1</v>
      </c>
      <c r="E88" s="250"/>
      <c r="F88" s="411">
        <f t="shared" si="4"/>
        <v>0</v>
      </c>
    </row>
    <row r="89" spans="1:6" ht="76.5">
      <c r="A89" s="407" t="s">
        <v>276</v>
      </c>
      <c r="B89" s="419" t="s">
        <v>393</v>
      </c>
      <c r="C89" s="420" t="s">
        <v>237</v>
      </c>
      <c r="D89" s="420">
        <v>1</v>
      </c>
      <c r="E89" s="250"/>
      <c r="F89" s="411">
        <f t="shared" si="4"/>
        <v>0</v>
      </c>
    </row>
    <row r="90" spans="1:6" ht="38.25">
      <c r="A90" s="407" t="s">
        <v>277</v>
      </c>
      <c r="B90" s="408" t="s">
        <v>394</v>
      </c>
      <c r="C90" s="409" t="s">
        <v>237</v>
      </c>
      <c r="D90" s="410">
        <v>1</v>
      </c>
      <c r="E90" s="250"/>
      <c r="F90" s="411">
        <f t="shared" si="4"/>
        <v>0</v>
      </c>
    </row>
    <row r="91" spans="1:6" ht="25.5">
      <c r="A91" s="407" t="s">
        <v>278</v>
      </c>
      <c r="B91" s="421" t="s">
        <v>395</v>
      </c>
      <c r="C91" s="416" t="s">
        <v>237</v>
      </c>
      <c r="D91" s="416">
        <v>1</v>
      </c>
      <c r="E91" s="250"/>
      <c r="F91" s="411">
        <f t="shared" si="4"/>
        <v>0</v>
      </c>
    </row>
    <row r="92" spans="1:6" ht="25.5">
      <c r="A92" s="407" t="s">
        <v>279</v>
      </c>
      <c r="B92" s="422" t="s">
        <v>310</v>
      </c>
      <c r="C92" s="420" t="s">
        <v>237</v>
      </c>
      <c r="D92" s="420">
        <v>1</v>
      </c>
      <c r="E92" s="250"/>
      <c r="F92" s="411">
        <f t="shared" si="4"/>
        <v>0</v>
      </c>
    </row>
    <row r="93" spans="1:6" ht="38.25">
      <c r="A93" s="407" t="s">
        <v>280</v>
      </c>
      <c r="B93" s="421" t="s">
        <v>396</v>
      </c>
      <c r="C93" s="416" t="s">
        <v>327</v>
      </c>
      <c r="D93" s="416">
        <v>1</v>
      </c>
      <c r="E93" s="250"/>
      <c r="F93" s="411">
        <f t="shared" si="4"/>
        <v>0</v>
      </c>
    </row>
    <row r="94" spans="1:6" ht="38.25">
      <c r="A94" s="407" t="s">
        <v>281</v>
      </c>
      <c r="B94" s="421" t="s">
        <v>397</v>
      </c>
      <c r="C94" s="416" t="s">
        <v>327</v>
      </c>
      <c r="D94" s="416">
        <v>1</v>
      </c>
      <c r="E94" s="250"/>
      <c r="F94" s="411">
        <f t="shared" si="4"/>
        <v>0</v>
      </c>
    </row>
    <row r="95" spans="1:6">
      <c r="A95" s="407" t="s">
        <v>282</v>
      </c>
      <c r="B95" s="421" t="s">
        <v>398</v>
      </c>
      <c r="C95" s="416" t="s">
        <v>327</v>
      </c>
      <c r="D95" s="416">
        <v>1</v>
      </c>
      <c r="E95" s="250"/>
      <c r="F95" s="411">
        <f t="shared" si="4"/>
        <v>0</v>
      </c>
    </row>
    <row r="96" spans="1:6">
      <c r="A96" s="407" t="s">
        <v>283</v>
      </c>
      <c r="B96" s="408" t="s">
        <v>399</v>
      </c>
      <c r="C96" s="409" t="s">
        <v>327</v>
      </c>
      <c r="D96" s="410">
        <v>8</v>
      </c>
      <c r="E96" s="250"/>
      <c r="F96" s="411">
        <f t="shared" si="4"/>
        <v>0</v>
      </c>
    </row>
    <row r="97" spans="1:6">
      <c r="A97" s="407" t="s">
        <v>284</v>
      </c>
      <c r="B97" s="408" t="s">
        <v>400</v>
      </c>
      <c r="C97" s="409" t="s">
        <v>327</v>
      </c>
      <c r="D97" s="410">
        <v>8</v>
      </c>
      <c r="E97" s="250"/>
      <c r="F97" s="411">
        <f t="shared" ref="F97:F100" si="5">D97*E97</f>
        <v>0</v>
      </c>
    </row>
    <row r="98" spans="1:6">
      <c r="A98" s="407" t="s">
        <v>285</v>
      </c>
      <c r="B98" s="408" t="s">
        <v>401</v>
      </c>
      <c r="C98" s="409" t="s">
        <v>327</v>
      </c>
      <c r="D98" s="410">
        <v>40</v>
      </c>
      <c r="E98" s="250"/>
      <c r="F98" s="411">
        <f t="shared" si="5"/>
        <v>0</v>
      </c>
    </row>
    <row r="99" spans="1:6">
      <c r="A99" s="407" t="s">
        <v>351</v>
      </c>
      <c r="B99" s="422" t="s">
        <v>402</v>
      </c>
      <c r="C99" s="420" t="s">
        <v>9</v>
      </c>
      <c r="D99" s="420">
        <v>2</v>
      </c>
      <c r="E99" s="250"/>
      <c r="F99" s="411">
        <f t="shared" si="5"/>
        <v>0</v>
      </c>
    </row>
    <row r="100" spans="1:6" ht="15" thickBot="1">
      <c r="A100" s="407" t="s">
        <v>352</v>
      </c>
      <c r="B100" s="423" t="s">
        <v>403</v>
      </c>
      <c r="C100" s="424" t="s">
        <v>237</v>
      </c>
      <c r="D100" s="425">
        <v>1</v>
      </c>
      <c r="E100" s="251"/>
      <c r="F100" s="426">
        <f t="shared" si="5"/>
        <v>0</v>
      </c>
    </row>
    <row r="101" spans="1:6" ht="15" thickBot="1">
      <c r="A101" s="427" t="s">
        <v>138</v>
      </c>
      <c r="B101" s="428" t="s">
        <v>130</v>
      </c>
      <c r="C101" s="429"/>
      <c r="D101" s="430"/>
      <c r="E101" s="431"/>
      <c r="F101" s="432">
        <f>SUM(F49:F100)</f>
        <v>0</v>
      </c>
    </row>
    <row r="102" spans="1:6" ht="15" thickBot="1">
      <c r="A102" s="387"/>
      <c r="B102" s="388"/>
      <c r="C102" s="254"/>
      <c r="D102" s="255"/>
      <c r="E102" s="256"/>
      <c r="F102" s="389"/>
    </row>
    <row r="103" spans="1:6" ht="15" thickBot="1">
      <c r="A103" s="387"/>
      <c r="B103" s="433" t="s">
        <v>286</v>
      </c>
      <c r="C103" s="434"/>
      <c r="D103" s="435"/>
      <c r="E103" s="436"/>
      <c r="F103" s="437"/>
    </row>
    <row r="104" spans="1:6">
      <c r="A104" s="311"/>
      <c r="B104" s="438" t="s">
        <v>404</v>
      </c>
      <c r="C104" s="439"/>
      <c r="D104" s="440"/>
      <c r="E104" s="441"/>
      <c r="F104" s="442"/>
    </row>
    <row r="105" spans="1:6">
      <c r="A105" s="443" t="s">
        <v>139</v>
      </c>
      <c r="B105" s="444" t="s">
        <v>405</v>
      </c>
      <c r="C105" s="420" t="s">
        <v>9</v>
      </c>
      <c r="D105" s="445">
        <v>6</v>
      </c>
      <c r="E105" s="195"/>
      <c r="F105" s="446">
        <f t="shared" ref="F105:F110" si="6">D105*E105</f>
        <v>0</v>
      </c>
    </row>
    <row r="106" spans="1:6">
      <c r="A106" s="443" t="s">
        <v>140</v>
      </c>
      <c r="B106" s="444" t="s">
        <v>406</v>
      </c>
      <c r="C106" s="420" t="s">
        <v>9</v>
      </c>
      <c r="D106" s="445">
        <v>10</v>
      </c>
      <c r="E106" s="195"/>
      <c r="F106" s="446">
        <f t="shared" si="6"/>
        <v>0</v>
      </c>
    </row>
    <row r="107" spans="1:6">
      <c r="A107" s="443" t="s">
        <v>141</v>
      </c>
      <c r="B107" s="444" t="s">
        <v>407</v>
      </c>
      <c r="C107" s="420" t="s">
        <v>9</v>
      </c>
      <c r="D107" s="445">
        <v>16</v>
      </c>
      <c r="E107" s="195"/>
      <c r="F107" s="446">
        <f t="shared" si="6"/>
        <v>0</v>
      </c>
    </row>
    <row r="108" spans="1:6">
      <c r="A108" s="443" t="s">
        <v>142</v>
      </c>
      <c r="B108" s="408" t="s">
        <v>408</v>
      </c>
      <c r="C108" s="420" t="s">
        <v>9</v>
      </c>
      <c r="D108" s="447">
        <v>80</v>
      </c>
      <c r="E108" s="195"/>
      <c r="F108" s="446">
        <f t="shared" si="6"/>
        <v>0</v>
      </c>
    </row>
    <row r="109" spans="1:6">
      <c r="A109" s="443" t="s">
        <v>143</v>
      </c>
      <c r="B109" s="408" t="s">
        <v>409</v>
      </c>
      <c r="C109" s="420" t="s">
        <v>9</v>
      </c>
      <c r="D109" s="447">
        <v>30</v>
      </c>
      <c r="E109" s="195"/>
      <c r="F109" s="446">
        <f t="shared" si="6"/>
        <v>0</v>
      </c>
    </row>
    <row r="110" spans="1:6" ht="15" thickBot="1">
      <c r="A110" s="448" t="s">
        <v>287</v>
      </c>
      <c r="B110" s="423" t="s">
        <v>410</v>
      </c>
      <c r="C110" s="449" t="s">
        <v>9</v>
      </c>
      <c r="D110" s="450">
        <v>40</v>
      </c>
      <c r="E110" s="198"/>
      <c r="F110" s="451">
        <f t="shared" si="6"/>
        <v>0</v>
      </c>
    </row>
    <row r="111" spans="1:6" ht="15" thickBot="1">
      <c r="A111" s="427" t="s">
        <v>144</v>
      </c>
      <c r="B111" s="428" t="s">
        <v>130</v>
      </c>
      <c r="C111" s="429"/>
      <c r="D111" s="430"/>
      <c r="E111" s="431"/>
      <c r="F111" s="432">
        <f>SUM(F104:F110)</f>
        <v>0</v>
      </c>
    </row>
    <row r="112" spans="1:6" ht="15" thickBot="1">
      <c r="A112" s="387"/>
      <c r="B112" s="388"/>
      <c r="C112" s="254"/>
      <c r="D112" s="255"/>
      <c r="E112" s="256"/>
      <c r="F112" s="389"/>
    </row>
    <row r="113" spans="1:6" ht="15" thickBot="1">
      <c r="A113" s="387"/>
      <c r="B113" s="546" t="s">
        <v>309</v>
      </c>
      <c r="C113" s="547"/>
      <c r="D113" s="547"/>
      <c r="E113" s="547"/>
      <c r="F113" s="548"/>
    </row>
    <row r="114" spans="1:6">
      <c r="A114" s="311"/>
      <c r="B114" s="438" t="s">
        <v>404</v>
      </c>
      <c r="C114" s="439"/>
      <c r="D114" s="440"/>
      <c r="E114" s="441"/>
      <c r="F114" s="442"/>
    </row>
    <row r="115" spans="1:6">
      <c r="A115" s="407" t="s">
        <v>145</v>
      </c>
      <c r="B115" s="452" t="s">
        <v>416</v>
      </c>
      <c r="C115" s="453" t="s">
        <v>9</v>
      </c>
      <c r="D115" s="414">
        <v>25</v>
      </c>
      <c r="E115" s="199"/>
      <c r="F115" s="454">
        <f>D115*E115</f>
        <v>0</v>
      </c>
    </row>
    <row r="116" spans="1:6">
      <c r="A116" s="407" t="s">
        <v>146</v>
      </c>
      <c r="B116" s="452" t="s">
        <v>417</v>
      </c>
      <c r="C116" s="453" t="s">
        <v>9</v>
      </c>
      <c r="D116" s="414">
        <v>10</v>
      </c>
      <c r="E116" s="199"/>
      <c r="F116" s="454">
        <f t="shared" ref="F116:F139" si="7">D116*E116</f>
        <v>0</v>
      </c>
    </row>
    <row r="117" spans="1:6">
      <c r="A117" s="407" t="s">
        <v>147</v>
      </c>
      <c r="B117" s="422" t="s">
        <v>294</v>
      </c>
      <c r="C117" s="420" t="s">
        <v>9</v>
      </c>
      <c r="D117" s="420">
        <v>15</v>
      </c>
      <c r="E117" s="199"/>
      <c r="F117" s="454">
        <f t="shared" si="7"/>
        <v>0</v>
      </c>
    </row>
    <row r="118" spans="1:6">
      <c r="A118" s="407" t="s">
        <v>148</v>
      </c>
      <c r="B118" s="422" t="s">
        <v>418</v>
      </c>
      <c r="C118" s="420" t="s">
        <v>327</v>
      </c>
      <c r="D118" s="420">
        <v>1</v>
      </c>
      <c r="E118" s="199"/>
      <c r="F118" s="454">
        <f t="shared" si="7"/>
        <v>0</v>
      </c>
    </row>
    <row r="119" spans="1:6">
      <c r="A119" s="407" t="s">
        <v>149</v>
      </c>
      <c r="B119" s="422" t="s">
        <v>293</v>
      </c>
      <c r="C119" s="420" t="s">
        <v>327</v>
      </c>
      <c r="D119" s="420">
        <v>1</v>
      </c>
      <c r="E119" s="199"/>
      <c r="F119" s="454">
        <f t="shared" si="7"/>
        <v>0</v>
      </c>
    </row>
    <row r="120" spans="1:6">
      <c r="A120" s="407" t="s">
        <v>150</v>
      </c>
      <c r="B120" s="422" t="s">
        <v>419</v>
      </c>
      <c r="C120" s="420" t="s">
        <v>327</v>
      </c>
      <c r="D120" s="420">
        <v>1</v>
      </c>
      <c r="E120" s="199"/>
      <c r="F120" s="454">
        <f t="shared" si="7"/>
        <v>0</v>
      </c>
    </row>
    <row r="121" spans="1:6" ht="25.5">
      <c r="A121" s="407" t="s">
        <v>295</v>
      </c>
      <c r="B121" s="422" t="s">
        <v>289</v>
      </c>
      <c r="C121" s="420" t="s">
        <v>327</v>
      </c>
      <c r="D121" s="420">
        <v>3</v>
      </c>
      <c r="E121" s="199"/>
      <c r="F121" s="454">
        <f t="shared" si="7"/>
        <v>0</v>
      </c>
    </row>
    <row r="122" spans="1:6" ht="25.5">
      <c r="A122" s="407" t="s">
        <v>296</v>
      </c>
      <c r="B122" s="422" t="s">
        <v>420</v>
      </c>
      <c r="C122" s="420" t="s">
        <v>327</v>
      </c>
      <c r="D122" s="420">
        <v>1</v>
      </c>
      <c r="E122" s="199"/>
      <c r="F122" s="454">
        <f t="shared" si="7"/>
        <v>0</v>
      </c>
    </row>
    <row r="123" spans="1:6" ht="25.5">
      <c r="A123" s="407" t="s">
        <v>297</v>
      </c>
      <c r="B123" s="422" t="s">
        <v>421</v>
      </c>
      <c r="C123" s="420" t="s">
        <v>327</v>
      </c>
      <c r="D123" s="420">
        <v>2</v>
      </c>
      <c r="E123" s="199"/>
      <c r="F123" s="454">
        <f t="shared" si="7"/>
        <v>0</v>
      </c>
    </row>
    <row r="124" spans="1:6" ht="25.5">
      <c r="A124" s="407" t="s">
        <v>298</v>
      </c>
      <c r="B124" s="422" t="s">
        <v>288</v>
      </c>
      <c r="C124" s="420" t="s">
        <v>327</v>
      </c>
      <c r="D124" s="420">
        <v>3</v>
      </c>
      <c r="E124" s="199"/>
      <c r="F124" s="454">
        <f t="shared" si="7"/>
        <v>0</v>
      </c>
    </row>
    <row r="125" spans="1:6" ht="25.5">
      <c r="A125" s="407" t="s">
        <v>299</v>
      </c>
      <c r="B125" s="422" t="s">
        <v>422</v>
      </c>
      <c r="C125" s="420" t="s">
        <v>9</v>
      </c>
      <c r="D125" s="420">
        <v>3</v>
      </c>
      <c r="E125" s="199"/>
      <c r="F125" s="454">
        <f t="shared" si="7"/>
        <v>0</v>
      </c>
    </row>
    <row r="126" spans="1:6">
      <c r="A126" s="407" t="s">
        <v>300</v>
      </c>
      <c r="B126" s="422" t="s">
        <v>290</v>
      </c>
      <c r="C126" s="420" t="s">
        <v>327</v>
      </c>
      <c r="D126" s="420">
        <v>10</v>
      </c>
      <c r="E126" s="199"/>
      <c r="F126" s="454">
        <f t="shared" si="7"/>
        <v>0</v>
      </c>
    </row>
    <row r="127" spans="1:6">
      <c r="A127" s="407" t="s">
        <v>301</v>
      </c>
      <c r="B127" s="422" t="s">
        <v>291</v>
      </c>
      <c r="C127" s="420" t="s">
        <v>327</v>
      </c>
      <c r="D127" s="420">
        <v>1</v>
      </c>
      <c r="E127" s="199"/>
      <c r="F127" s="454">
        <f t="shared" si="7"/>
        <v>0</v>
      </c>
    </row>
    <row r="128" spans="1:6">
      <c r="A128" s="407" t="s">
        <v>302</v>
      </c>
      <c r="B128" s="422" t="s">
        <v>292</v>
      </c>
      <c r="C128" s="420" t="s">
        <v>9</v>
      </c>
      <c r="D128" s="420">
        <v>90</v>
      </c>
      <c r="E128" s="199"/>
      <c r="F128" s="454">
        <f t="shared" si="7"/>
        <v>0</v>
      </c>
    </row>
    <row r="129" spans="1:6">
      <c r="A129" s="407" t="s">
        <v>303</v>
      </c>
      <c r="B129" s="422" t="s">
        <v>423</v>
      </c>
      <c r="C129" s="420" t="s">
        <v>237</v>
      </c>
      <c r="D129" s="420">
        <v>10</v>
      </c>
      <c r="E129" s="199"/>
      <c r="F129" s="454">
        <f t="shared" si="7"/>
        <v>0</v>
      </c>
    </row>
    <row r="130" spans="1:6">
      <c r="A130" s="407" t="s">
        <v>304</v>
      </c>
      <c r="B130" s="455" t="s">
        <v>424</v>
      </c>
      <c r="C130" s="456" t="s">
        <v>327</v>
      </c>
      <c r="D130" s="445">
        <v>1</v>
      </c>
      <c r="E130" s="199"/>
      <c r="F130" s="454">
        <f t="shared" si="7"/>
        <v>0</v>
      </c>
    </row>
    <row r="131" spans="1:6">
      <c r="A131" s="407" t="s">
        <v>305</v>
      </c>
      <c r="B131" s="408" t="s">
        <v>425</v>
      </c>
      <c r="C131" s="453" t="s">
        <v>327</v>
      </c>
      <c r="D131" s="447">
        <v>20</v>
      </c>
      <c r="E131" s="199"/>
      <c r="F131" s="454">
        <f t="shared" si="7"/>
        <v>0</v>
      </c>
    </row>
    <row r="132" spans="1:6" ht="25.5">
      <c r="A132" s="407" t="s">
        <v>306</v>
      </c>
      <c r="B132" s="457" t="s">
        <v>426</v>
      </c>
      <c r="C132" s="458" t="s">
        <v>327</v>
      </c>
      <c r="D132" s="458">
        <v>20</v>
      </c>
      <c r="E132" s="199"/>
      <c r="F132" s="454">
        <f t="shared" si="7"/>
        <v>0</v>
      </c>
    </row>
    <row r="133" spans="1:6">
      <c r="A133" s="407" t="s">
        <v>307</v>
      </c>
      <c r="B133" s="408" t="s">
        <v>427</v>
      </c>
      <c r="C133" s="453" t="s">
        <v>434</v>
      </c>
      <c r="D133" s="447">
        <v>1</v>
      </c>
      <c r="E133" s="199"/>
      <c r="F133" s="454">
        <f t="shared" si="7"/>
        <v>0</v>
      </c>
    </row>
    <row r="134" spans="1:6" ht="25.5">
      <c r="A134" s="459" t="s">
        <v>308</v>
      </c>
      <c r="B134" s="452" t="s">
        <v>428</v>
      </c>
      <c r="C134" s="453" t="s">
        <v>327</v>
      </c>
      <c r="D134" s="447">
        <v>10</v>
      </c>
      <c r="E134" s="199"/>
      <c r="F134" s="454">
        <f t="shared" si="7"/>
        <v>0</v>
      </c>
    </row>
    <row r="135" spans="1:6" ht="38.25">
      <c r="A135" s="459" t="s">
        <v>411</v>
      </c>
      <c r="B135" s="452" t="s">
        <v>429</v>
      </c>
      <c r="C135" s="453" t="s">
        <v>327</v>
      </c>
      <c r="D135" s="447">
        <v>6</v>
      </c>
      <c r="E135" s="199"/>
      <c r="F135" s="454">
        <f t="shared" si="7"/>
        <v>0</v>
      </c>
    </row>
    <row r="136" spans="1:6" ht="25.5">
      <c r="A136" s="459" t="s">
        <v>412</v>
      </c>
      <c r="B136" s="422" t="s">
        <v>430</v>
      </c>
      <c r="C136" s="420" t="s">
        <v>6</v>
      </c>
      <c r="D136" s="420">
        <v>1</v>
      </c>
      <c r="E136" s="199"/>
      <c r="F136" s="454">
        <f t="shared" si="7"/>
        <v>0</v>
      </c>
    </row>
    <row r="137" spans="1:6" ht="51">
      <c r="A137" s="459" t="s">
        <v>413</v>
      </c>
      <c r="B137" s="421" t="s">
        <v>431</v>
      </c>
      <c r="C137" s="460" t="s">
        <v>237</v>
      </c>
      <c r="D137" s="416">
        <v>1</v>
      </c>
      <c r="E137" s="199"/>
      <c r="F137" s="454">
        <f t="shared" si="7"/>
        <v>0</v>
      </c>
    </row>
    <row r="138" spans="1:6">
      <c r="A138" s="459" t="s">
        <v>414</v>
      </c>
      <c r="B138" s="421" t="s">
        <v>432</v>
      </c>
      <c r="C138" s="460" t="s">
        <v>237</v>
      </c>
      <c r="D138" s="416">
        <v>2</v>
      </c>
      <c r="E138" s="199"/>
      <c r="F138" s="454">
        <f t="shared" si="7"/>
        <v>0</v>
      </c>
    </row>
    <row r="139" spans="1:6" ht="15" thickBot="1">
      <c r="A139" s="459" t="s">
        <v>415</v>
      </c>
      <c r="B139" s="461" t="s">
        <v>433</v>
      </c>
      <c r="C139" s="462" t="s">
        <v>237</v>
      </c>
      <c r="D139" s="463">
        <v>1</v>
      </c>
      <c r="E139" s="196"/>
      <c r="F139" s="464">
        <f t="shared" si="7"/>
        <v>0</v>
      </c>
    </row>
    <row r="140" spans="1:6" ht="15" thickBot="1">
      <c r="A140" s="465" t="s">
        <v>151</v>
      </c>
      <c r="B140" s="466" t="s">
        <v>130</v>
      </c>
      <c r="C140" s="467"/>
      <c r="D140" s="468"/>
      <c r="E140" s="469"/>
      <c r="F140" s="470">
        <f>SUM(F115:F139)</f>
        <v>0</v>
      </c>
    </row>
    <row r="141" spans="1:6" ht="15" thickBot="1">
      <c r="A141" s="387"/>
      <c r="B141" s="388"/>
      <c r="C141" s="254"/>
      <c r="D141" s="255"/>
      <c r="E141" s="256"/>
      <c r="F141" s="389"/>
    </row>
    <row r="142" spans="1:6" ht="15" thickBot="1">
      <c r="A142" s="387"/>
      <c r="B142" s="543" t="s">
        <v>435</v>
      </c>
      <c r="C142" s="544"/>
      <c r="D142" s="544"/>
      <c r="E142" s="544"/>
      <c r="F142" s="545"/>
    </row>
    <row r="143" spans="1:6">
      <c r="A143" s="402" t="s">
        <v>152</v>
      </c>
      <c r="B143" s="471" t="s">
        <v>436</v>
      </c>
      <c r="C143" s="439" t="s">
        <v>237</v>
      </c>
      <c r="D143" s="472">
        <v>1</v>
      </c>
      <c r="E143" s="197"/>
      <c r="F143" s="473">
        <f>D143*E143</f>
        <v>0</v>
      </c>
    </row>
    <row r="144" spans="1:6">
      <c r="A144" s="407" t="s">
        <v>153</v>
      </c>
      <c r="B144" s="452" t="s">
        <v>437</v>
      </c>
      <c r="C144" s="420" t="s">
        <v>237</v>
      </c>
      <c r="D144" s="445">
        <v>2</v>
      </c>
      <c r="E144" s="195"/>
      <c r="F144" s="454">
        <f t="shared" ref="F144:F146" si="8">D144*E144</f>
        <v>0</v>
      </c>
    </row>
    <row r="145" spans="1:6">
      <c r="A145" s="407" t="s">
        <v>154</v>
      </c>
      <c r="B145" s="452" t="s">
        <v>438</v>
      </c>
      <c r="C145" s="420" t="s">
        <v>237</v>
      </c>
      <c r="D145" s="445">
        <v>1</v>
      </c>
      <c r="E145" s="195"/>
      <c r="F145" s="454">
        <f t="shared" si="8"/>
        <v>0</v>
      </c>
    </row>
    <row r="146" spans="1:6">
      <c r="A146" s="407" t="s">
        <v>155</v>
      </c>
      <c r="B146" s="452" t="s">
        <v>439</v>
      </c>
      <c r="C146" s="420" t="s">
        <v>237</v>
      </c>
      <c r="D146" s="445">
        <v>4</v>
      </c>
      <c r="E146" s="195"/>
      <c r="F146" s="454">
        <f t="shared" si="8"/>
        <v>0</v>
      </c>
    </row>
    <row r="147" spans="1:6" ht="15" thickBot="1">
      <c r="A147" s="474" t="s">
        <v>156</v>
      </c>
      <c r="B147" s="475" t="s">
        <v>440</v>
      </c>
      <c r="C147" s="449" t="s">
        <v>237</v>
      </c>
      <c r="D147" s="476">
        <v>4</v>
      </c>
      <c r="E147" s="198"/>
      <c r="F147" s="477">
        <f>D147*E147</f>
        <v>0</v>
      </c>
    </row>
    <row r="148" spans="1:6" ht="15" thickBot="1">
      <c r="A148" s="427" t="s">
        <v>157</v>
      </c>
      <c r="B148" s="428" t="s">
        <v>130</v>
      </c>
      <c r="C148" s="429"/>
      <c r="D148" s="430"/>
      <c r="E148" s="431"/>
      <c r="F148" s="432">
        <f>SUM(F143:F147)</f>
        <v>0</v>
      </c>
    </row>
    <row r="149" spans="1:6" ht="15" thickBot="1">
      <c r="A149" s="387"/>
      <c r="B149" s="388"/>
      <c r="C149" s="254"/>
      <c r="D149" s="255"/>
      <c r="E149" s="256"/>
      <c r="F149" s="389"/>
    </row>
    <row r="150" spans="1:6" ht="15" thickBot="1">
      <c r="A150" s="387"/>
      <c r="B150" s="543" t="s">
        <v>311</v>
      </c>
      <c r="C150" s="544"/>
      <c r="D150" s="544"/>
      <c r="E150" s="544"/>
      <c r="F150" s="545"/>
    </row>
    <row r="151" spans="1:6" ht="38.25">
      <c r="A151" s="402" t="s">
        <v>158</v>
      </c>
      <c r="B151" s="478" t="s">
        <v>442</v>
      </c>
      <c r="C151" s="403" t="s">
        <v>9</v>
      </c>
      <c r="D151" s="440">
        <v>16</v>
      </c>
      <c r="E151" s="197"/>
      <c r="F151" s="442">
        <f>D151*E151</f>
        <v>0</v>
      </c>
    </row>
    <row r="152" spans="1:6" ht="15" thickBot="1">
      <c r="A152" s="474" t="s">
        <v>159</v>
      </c>
      <c r="B152" s="479" t="s">
        <v>312</v>
      </c>
      <c r="C152" s="479" t="s">
        <v>237</v>
      </c>
      <c r="D152" s="480">
        <v>1</v>
      </c>
      <c r="E152" s="198"/>
      <c r="F152" s="477">
        <f t="shared" ref="F152" si="9">D152*E152</f>
        <v>0</v>
      </c>
    </row>
    <row r="153" spans="1:6" ht="15" thickBot="1">
      <c r="A153" s="481" t="s">
        <v>160</v>
      </c>
      <c r="B153" s="428" t="s">
        <v>130</v>
      </c>
      <c r="C153" s="429"/>
      <c r="D153" s="482"/>
      <c r="E153" s="483"/>
      <c r="F153" s="432">
        <f>SUM(F151:F152)</f>
        <v>0</v>
      </c>
    </row>
    <row r="154" spans="1:6" ht="15" thickBot="1">
      <c r="A154" s="387"/>
      <c r="B154" s="388"/>
      <c r="C154" s="254"/>
      <c r="D154" s="255"/>
      <c r="E154" s="256"/>
      <c r="F154" s="389"/>
    </row>
    <row r="155" spans="1:6" ht="15" thickBot="1">
      <c r="A155" s="387"/>
      <c r="B155" s="543" t="s">
        <v>313</v>
      </c>
      <c r="C155" s="544"/>
      <c r="D155" s="544"/>
      <c r="E155" s="544"/>
      <c r="F155" s="545"/>
    </row>
    <row r="156" spans="1:6">
      <c r="A156" s="402" t="s">
        <v>161</v>
      </c>
      <c r="B156" s="484" t="s">
        <v>314</v>
      </c>
      <c r="C156" s="439" t="s">
        <v>237</v>
      </c>
      <c r="D156" s="319">
        <v>1</v>
      </c>
      <c r="E156" s="197"/>
      <c r="F156" s="442">
        <f>D156*E156</f>
        <v>0</v>
      </c>
    </row>
    <row r="157" spans="1:6" ht="38.25">
      <c r="A157" s="407" t="s">
        <v>162</v>
      </c>
      <c r="B157" s="485" t="s">
        <v>443</v>
      </c>
      <c r="C157" s="420" t="s">
        <v>237</v>
      </c>
      <c r="D157" s="325">
        <v>1</v>
      </c>
      <c r="E157" s="195"/>
      <c r="F157" s="454">
        <f t="shared" ref="F157:F160" si="10">D157*E157</f>
        <v>0</v>
      </c>
    </row>
    <row r="158" spans="1:6" ht="102">
      <c r="A158" s="407" t="s">
        <v>163</v>
      </c>
      <c r="B158" s="485" t="s">
        <v>444</v>
      </c>
      <c r="C158" s="420" t="s">
        <v>237</v>
      </c>
      <c r="D158" s="325">
        <v>1</v>
      </c>
      <c r="E158" s="195"/>
      <c r="F158" s="454">
        <f t="shared" si="10"/>
        <v>0</v>
      </c>
    </row>
    <row r="159" spans="1:6">
      <c r="A159" s="407" t="s">
        <v>164</v>
      </c>
      <c r="B159" s="485" t="s">
        <v>445</v>
      </c>
      <c r="C159" s="420" t="s">
        <v>237</v>
      </c>
      <c r="D159" s="325">
        <v>1</v>
      </c>
      <c r="E159" s="195"/>
      <c r="F159" s="454">
        <f t="shared" si="10"/>
        <v>0</v>
      </c>
    </row>
    <row r="160" spans="1:6" ht="15" thickBot="1">
      <c r="A160" s="474" t="s">
        <v>315</v>
      </c>
      <c r="B160" s="486" t="s">
        <v>446</v>
      </c>
      <c r="C160" s="449" t="s">
        <v>237</v>
      </c>
      <c r="D160" s="487">
        <v>1</v>
      </c>
      <c r="E160" s="198"/>
      <c r="F160" s="477">
        <f t="shared" si="10"/>
        <v>0</v>
      </c>
    </row>
    <row r="161" spans="1:7" ht="15" thickBot="1">
      <c r="A161" s="481" t="s">
        <v>316</v>
      </c>
      <c r="B161" s="428" t="s">
        <v>130</v>
      </c>
      <c r="C161" s="429"/>
      <c r="D161" s="482"/>
      <c r="E161" s="483"/>
      <c r="F161" s="432">
        <f>SUM(F156:F160)</f>
        <v>0</v>
      </c>
    </row>
    <row r="162" spans="1:7" ht="15" thickBot="1">
      <c r="A162" s="387"/>
      <c r="B162" s="388"/>
      <c r="C162" s="254"/>
      <c r="D162" s="255"/>
      <c r="E162" s="256"/>
      <c r="F162" s="389"/>
    </row>
    <row r="163" spans="1:7" ht="15" thickBot="1">
      <c r="A163" s="387"/>
      <c r="B163" s="543" t="s">
        <v>165</v>
      </c>
      <c r="C163" s="544"/>
      <c r="D163" s="544"/>
      <c r="E163" s="544"/>
      <c r="F163" s="545"/>
    </row>
    <row r="164" spans="1:7" s="224" customFormat="1" ht="25.5">
      <c r="A164" s="488"/>
      <c r="B164" s="489" t="s">
        <v>323</v>
      </c>
      <c r="C164" s="490"/>
      <c r="D164" s="491"/>
      <c r="E164" s="492"/>
      <c r="F164" s="493"/>
      <c r="G164" s="223"/>
    </row>
    <row r="165" spans="1:7" s="224" customFormat="1" ht="140.25">
      <c r="A165" s="407" t="s">
        <v>166</v>
      </c>
      <c r="B165" s="494" t="s">
        <v>324</v>
      </c>
      <c r="C165" s="495" t="s">
        <v>327</v>
      </c>
      <c r="D165" s="496">
        <v>1</v>
      </c>
      <c r="E165" s="523"/>
      <c r="F165" s="454">
        <f>D165*E165</f>
        <v>0</v>
      </c>
      <c r="G165" s="223"/>
    </row>
    <row r="166" spans="1:7" ht="25.5">
      <c r="A166" s="497"/>
      <c r="B166" s="498" t="s">
        <v>325</v>
      </c>
      <c r="C166" s="324"/>
      <c r="D166" s="325"/>
      <c r="E166" s="328"/>
      <c r="F166" s="454"/>
    </row>
    <row r="167" spans="1:7" ht="267.75">
      <c r="A167" s="407" t="s">
        <v>167</v>
      </c>
      <c r="B167" s="323" t="s">
        <v>326</v>
      </c>
      <c r="C167" s="324" t="s">
        <v>327</v>
      </c>
      <c r="D167" s="325">
        <v>1</v>
      </c>
      <c r="E167" s="195"/>
      <c r="F167" s="454">
        <f>D167*E167</f>
        <v>0</v>
      </c>
    </row>
    <row r="168" spans="1:7">
      <c r="A168" s="497"/>
      <c r="B168" s="498" t="s">
        <v>328</v>
      </c>
      <c r="C168" s="324"/>
      <c r="D168" s="325"/>
      <c r="E168" s="328"/>
      <c r="F168" s="454"/>
    </row>
    <row r="169" spans="1:7" ht="25.5">
      <c r="A169" s="407" t="s">
        <v>168</v>
      </c>
      <c r="B169" s="421" t="s">
        <v>329</v>
      </c>
      <c r="C169" s="324" t="s">
        <v>9</v>
      </c>
      <c r="D169" s="325">
        <v>160</v>
      </c>
      <c r="E169" s="524"/>
      <c r="F169" s="454">
        <f>D169*E169</f>
        <v>0</v>
      </c>
    </row>
    <row r="170" spans="1:7" ht="25.5">
      <c r="A170" s="407" t="s">
        <v>169</v>
      </c>
      <c r="B170" s="421" t="s">
        <v>330</v>
      </c>
      <c r="C170" s="324" t="s">
        <v>327</v>
      </c>
      <c r="D170" s="325">
        <v>1</v>
      </c>
      <c r="E170" s="524"/>
      <c r="F170" s="454">
        <f>D170*E170</f>
        <v>0</v>
      </c>
    </row>
    <row r="171" spans="1:7" ht="25.5">
      <c r="A171" s="407" t="s">
        <v>170</v>
      </c>
      <c r="B171" s="421" t="s">
        <v>331</v>
      </c>
      <c r="C171" s="324" t="s">
        <v>9</v>
      </c>
      <c r="D171" s="325">
        <v>145</v>
      </c>
      <c r="E171" s="524"/>
      <c r="F171" s="454">
        <f t="shared" ref="F171:F183" si="11">D171*E171</f>
        <v>0</v>
      </c>
    </row>
    <row r="172" spans="1:7" ht="38.25">
      <c r="A172" s="407" t="s">
        <v>171</v>
      </c>
      <c r="B172" s="499" t="s">
        <v>332</v>
      </c>
      <c r="C172" s="324" t="s">
        <v>9</v>
      </c>
      <c r="D172" s="325">
        <v>65</v>
      </c>
      <c r="E172" s="524"/>
      <c r="F172" s="454">
        <f t="shared" si="11"/>
        <v>0</v>
      </c>
    </row>
    <row r="173" spans="1:7">
      <c r="A173" s="407" t="s">
        <v>172</v>
      </c>
      <c r="B173" s="421" t="s">
        <v>333</v>
      </c>
      <c r="C173" s="324" t="s">
        <v>9</v>
      </c>
      <c r="D173" s="325">
        <v>80</v>
      </c>
      <c r="E173" s="524"/>
      <c r="F173" s="454">
        <f t="shared" si="11"/>
        <v>0</v>
      </c>
    </row>
    <row r="174" spans="1:7" ht="38.25">
      <c r="A174" s="407" t="s">
        <v>173</v>
      </c>
      <c r="B174" s="421" t="s">
        <v>334</v>
      </c>
      <c r="C174" s="324" t="s">
        <v>9</v>
      </c>
      <c r="D174" s="325">
        <v>65</v>
      </c>
      <c r="E174" s="524"/>
      <c r="F174" s="454">
        <f t="shared" si="11"/>
        <v>0</v>
      </c>
    </row>
    <row r="175" spans="1:7" ht="38.25">
      <c r="A175" s="407" t="s">
        <v>174</v>
      </c>
      <c r="B175" s="421" t="s">
        <v>335</v>
      </c>
      <c r="C175" s="324" t="s">
        <v>327</v>
      </c>
      <c r="D175" s="325">
        <v>5</v>
      </c>
      <c r="E175" s="524"/>
      <c r="F175" s="454">
        <f t="shared" si="11"/>
        <v>0</v>
      </c>
    </row>
    <row r="176" spans="1:7" ht="25.5">
      <c r="A176" s="407" t="s">
        <v>175</v>
      </c>
      <c r="B176" s="421" t="s">
        <v>336</v>
      </c>
      <c r="C176" s="324" t="s">
        <v>327</v>
      </c>
      <c r="D176" s="325">
        <v>2</v>
      </c>
      <c r="E176" s="524"/>
      <c r="F176" s="454">
        <f t="shared" si="11"/>
        <v>0</v>
      </c>
    </row>
    <row r="177" spans="1:6" ht="25.5">
      <c r="A177" s="407" t="s">
        <v>176</v>
      </c>
      <c r="B177" s="421" t="s">
        <v>337</v>
      </c>
      <c r="C177" s="324" t="s">
        <v>327</v>
      </c>
      <c r="D177" s="325">
        <v>3</v>
      </c>
      <c r="E177" s="524"/>
      <c r="F177" s="454">
        <f t="shared" si="11"/>
        <v>0</v>
      </c>
    </row>
    <row r="178" spans="1:6">
      <c r="A178" s="407" t="s">
        <v>177</v>
      </c>
      <c r="B178" s="421" t="s">
        <v>338</v>
      </c>
      <c r="C178" s="324" t="s">
        <v>9</v>
      </c>
      <c r="D178" s="325">
        <v>145</v>
      </c>
      <c r="E178" s="524"/>
      <c r="F178" s="454">
        <f t="shared" si="11"/>
        <v>0</v>
      </c>
    </row>
    <row r="179" spans="1:6">
      <c r="A179" s="407" t="s">
        <v>178</v>
      </c>
      <c r="B179" s="500" t="s">
        <v>339</v>
      </c>
      <c r="C179" s="324" t="s">
        <v>9</v>
      </c>
      <c r="D179" s="325">
        <v>80</v>
      </c>
      <c r="E179" s="524"/>
      <c r="F179" s="454">
        <f t="shared" si="11"/>
        <v>0</v>
      </c>
    </row>
    <row r="180" spans="1:6">
      <c r="A180" s="407" t="s">
        <v>179</v>
      </c>
      <c r="B180" s="500" t="s">
        <v>340</v>
      </c>
      <c r="C180" s="324" t="s">
        <v>344</v>
      </c>
      <c r="D180" s="325">
        <v>10</v>
      </c>
      <c r="E180" s="524"/>
      <c r="F180" s="454">
        <f t="shared" si="11"/>
        <v>0</v>
      </c>
    </row>
    <row r="181" spans="1:6">
      <c r="A181" s="407" t="s">
        <v>180</v>
      </c>
      <c r="B181" s="499" t="s">
        <v>341</v>
      </c>
      <c r="C181" s="324" t="s">
        <v>344</v>
      </c>
      <c r="D181" s="325">
        <v>11.6</v>
      </c>
      <c r="E181" s="524"/>
      <c r="F181" s="454">
        <f t="shared" si="11"/>
        <v>0</v>
      </c>
    </row>
    <row r="182" spans="1:6">
      <c r="A182" s="407" t="s">
        <v>181</v>
      </c>
      <c r="B182" s="421" t="s">
        <v>342</v>
      </c>
      <c r="C182" s="324" t="s">
        <v>327</v>
      </c>
      <c r="D182" s="325">
        <v>1</v>
      </c>
      <c r="E182" s="524"/>
      <c r="F182" s="454">
        <f t="shared" si="11"/>
        <v>0</v>
      </c>
    </row>
    <row r="183" spans="1:6" ht="25.5">
      <c r="A183" s="407" t="s">
        <v>182</v>
      </c>
      <c r="B183" s="421" t="s">
        <v>343</v>
      </c>
      <c r="C183" s="324" t="s">
        <v>9</v>
      </c>
      <c r="D183" s="325">
        <v>145</v>
      </c>
      <c r="E183" s="524"/>
      <c r="F183" s="454">
        <f t="shared" si="11"/>
        <v>0</v>
      </c>
    </row>
    <row r="184" spans="1:6">
      <c r="A184" s="497"/>
      <c r="B184" s="498" t="s">
        <v>345</v>
      </c>
      <c r="C184" s="324"/>
      <c r="D184" s="325"/>
      <c r="E184" s="195"/>
      <c r="F184" s="454"/>
    </row>
    <row r="185" spans="1:6">
      <c r="A185" s="407" t="s">
        <v>183</v>
      </c>
      <c r="B185" s="501" t="s">
        <v>346</v>
      </c>
      <c r="C185" s="502" t="s">
        <v>327</v>
      </c>
      <c r="D185" s="503">
        <v>1</v>
      </c>
      <c r="E185" s="525"/>
      <c r="F185" s="504">
        <f>D185*E185</f>
        <v>0</v>
      </c>
    </row>
    <row r="186" spans="1:6">
      <c r="A186" s="407" t="s">
        <v>184</v>
      </c>
      <c r="B186" s="501" t="s">
        <v>347</v>
      </c>
      <c r="C186" s="502" t="s">
        <v>327</v>
      </c>
      <c r="D186" s="503">
        <v>1</v>
      </c>
      <c r="E186" s="525"/>
      <c r="F186" s="504">
        <f t="shared" ref="F186:F189" si="12">D186*E186</f>
        <v>0</v>
      </c>
    </row>
    <row r="187" spans="1:6">
      <c r="A187" s="407" t="s">
        <v>185</v>
      </c>
      <c r="B187" s="505" t="s">
        <v>348</v>
      </c>
      <c r="C187" s="502" t="s">
        <v>237</v>
      </c>
      <c r="D187" s="503">
        <v>1</v>
      </c>
      <c r="E187" s="245"/>
      <c r="F187" s="504">
        <f t="shared" si="12"/>
        <v>0</v>
      </c>
    </row>
    <row r="188" spans="1:6">
      <c r="A188" s="407" t="s">
        <v>186</v>
      </c>
      <c r="B188" s="505" t="s">
        <v>349</v>
      </c>
      <c r="C188" s="502" t="s">
        <v>327</v>
      </c>
      <c r="D188" s="503">
        <v>1</v>
      </c>
      <c r="E188" s="245"/>
      <c r="F188" s="504">
        <f t="shared" si="12"/>
        <v>0</v>
      </c>
    </row>
    <row r="189" spans="1:6" ht="25.5">
      <c r="A189" s="407" t="s">
        <v>187</v>
      </c>
      <c r="B189" s="505" t="s">
        <v>350</v>
      </c>
      <c r="C189" s="502" t="s">
        <v>327</v>
      </c>
      <c r="D189" s="503">
        <v>1</v>
      </c>
      <c r="E189" s="245"/>
      <c r="F189" s="504">
        <f t="shared" si="12"/>
        <v>0</v>
      </c>
    </row>
    <row r="190" spans="1:6" ht="15" thickBot="1">
      <c r="A190" s="481" t="s">
        <v>188</v>
      </c>
      <c r="B190" s="428" t="s">
        <v>130</v>
      </c>
      <c r="C190" s="429"/>
      <c r="D190" s="482"/>
      <c r="E190" s="483"/>
      <c r="F190" s="432">
        <f>SUM(F165:F189)</f>
        <v>0</v>
      </c>
    </row>
    <row r="191" spans="1:6" ht="26.25" thickBot="1">
      <c r="A191" s="506" t="s">
        <v>134</v>
      </c>
      <c r="B191" s="507" t="s">
        <v>190</v>
      </c>
      <c r="C191" s="508"/>
      <c r="D191" s="509"/>
      <c r="E191" s="510"/>
      <c r="F191" s="511">
        <f>F190+F161+F153+F148+F140+F111+F101</f>
        <v>0</v>
      </c>
    </row>
    <row r="192" spans="1:6" ht="15" thickBot="1">
      <c r="A192" s="512"/>
      <c r="B192" s="513"/>
      <c r="C192" s="514"/>
      <c r="D192" s="515"/>
      <c r="E192" s="516"/>
      <c r="F192" s="516"/>
    </row>
    <row r="193" spans="1:6" ht="15" thickBot="1">
      <c r="A193" s="517"/>
      <c r="B193" s="518" t="s">
        <v>116</v>
      </c>
      <c r="C193" s="519"/>
      <c r="D193" s="520"/>
      <c r="E193" s="521"/>
      <c r="F193" s="522">
        <f>F7+F11+F17+F37+F45+F191</f>
        <v>0</v>
      </c>
    </row>
    <row r="194" spans="1:6">
      <c r="A194" s="387"/>
      <c r="B194" s="388"/>
      <c r="C194" s="254"/>
      <c r="D194" s="255"/>
      <c r="E194" s="256"/>
      <c r="F194" s="389"/>
    </row>
    <row r="195" spans="1:6">
      <c r="A195" s="387"/>
      <c r="B195" s="388"/>
      <c r="C195" s="254"/>
      <c r="D195" s="255"/>
      <c r="E195" s="256"/>
      <c r="F195" s="389"/>
    </row>
  </sheetData>
  <sheetProtection algorithmName="SHA-512" hashValue="EZeJwQee/Ku9VDeb8a12sS4h4yuthOYIFc5tsodEGVgBteDPhcTez5FBpp/DVM2dVioSkPwacOnA2CJcNu1s6g==" saltValue="Ssx34Qtb50S7GzGtF+J+NQ==" spinCount="100000" sheet="1" objects="1" scenarios="1"/>
  <mergeCells count="5">
    <mergeCell ref="B142:F142"/>
    <mergeCell ref="B150:F150"/>
    <mergeCell ref="B155:F155"/>
    <mergeCell ref="B163:F163"/>
    <mergeCell ref="B113:F113"/>
  </mergeCells>
  <phoneticPr fontId="46"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2" manualBreakCount="2">
    <brk id="38" max="5" man="1"/>
    <brk id="16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4</vt:i4>
      </vt:variant>
    </vt:vector>
  </HeadingPairs>
  <TitlesOfParts>
    <vt:vector size="7" baseType="lpstr">
      <vt:lpstr>SK-REKAP</vt:lpstr>
      <vt:lpstr>kanal F1 in ČK1</vt:lpstr>
      <vt:lpstr>Črpališče Č1</vt:lpstr>
      <vt:lpstr>'Črpališče Č1'!Področje_tiskanja</vt:lpstr>
      <vt:lpstr>'SK-REKAP'!Področje_tiskanja</vt:lpstr>
      <vt:lpstr>'Črpališče Č1'!Tiskanje_naslovov</vt:lpstr>
      <vt:lpstr>'kanal F1 in ČK1'!Tiskanje_naslovov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Alenka Sajovic</cp:lastModifiedBy>
  <cp:lastPrinted>2020-06-09T12:39:45Z</cp:lastPrinted>
  <dcterms:created xsi:type="dcterms:W3CDTF">1997-01-31T12:20:41Z</dcterms:created>
  <dcterms:modified xsi:type="dcterms:W3CDTF">2020-09-03T13:05:52Z</dcterms:modified>
</cp:coreProperties>
</file>